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tables/table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tables/table9.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G:\S\ST2\DörCanT\Register\CAN\Publiceringar\Annan_statistik\DCN_Bortfall i cancerregistret vid jämförelse med dödsorsaksintyg 2024\SLUTVERSION\Kommunikation med produktion\Skickat till produktion 2024-04-16\"/>
    </mc:Choice>
  </mc:AlternateContent>
  <xr:revisionPtr revIDLastSave="0" documentId="13_ncr:1_{6445CC34-3AE6-45D2-9E4B-89FC8E1E1FFD}" xr6:coauthVersionLast="36" xr6:coauthVersionMax="36" xr10:uidLastSave="{00000000-0000-0000-0000-000000000000}"/>
  <bookViews>
    <workbookView xWindow="-120" yWindow="-120" windowWidth="51840" windowHeight="21120" tabRatio="797" xr2:uid="{B0A9428F-DA01-4C48-A459-BF8309C9A11D}"/>
  </bookViews>
  <sheets>
    <sheet name="Innehållsförteckning" sheetId="5" r:id="rId1"/>
    <sheet name="Om statistiken" sheetId="8" r:id="rId2"/>
    <sheet name="Tabell 1A" sheetId="10" r:id="rId3"/>
    <sheet name="Tabell 1B" sheetId="13" r:id="rId4"/>
    <sheet name="Tabell 2A" sheetId="11" r:id="rId5"/>
    <sheet name="Tabell 2B" sheetId="14" r:id="rId6"/>
    <sheet name="Tabell 3A" sheetId="15" r:id="rId7"/>
    <sheet name="Tabell 3B" sheetId="16" r:id="rId8"/>
    <sheet name="Tabell 4" sheetId="17" r:id="rId9"/>
    <sheet name="Tabell 5" sheetId="18" r:id="rId10"/>
    <sheet name="Tabell 6A-L" sheetId="19"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4" l="1"/>
  <c r="G33" i="14"/>
  <c r="G34" i="14"/>
  <c r="G35" i="14"/>
  <c r="G36" i="14"/>
  <c r="G37" i="14"/>
  <c r="G38" i="14"/>
  <c r="G39" i="14"/>
  <c r="G40" i="14"/>
  <c r="G41" i="14"/>
  <c r="G42" i="14"/>
  <c r="G43" i="14"/>
  <c r="G44" i="14"/>
  <c r="G45" i="14"/>
  <c r="G46" i="14"/>
  <c r="G47" i="14"/>
  <c r="G48" i="14"/>
  <c r="G49" i="14"/>
  <c r="G7" i="14"/>
  <c r="E32" i="14"/>
  <c r="E33" i="14"/>
  <c r="E34" i="14"/>
  <c r="E35" i="14"/>
  <c r="E36" i="14"/>
  <c r="E37" i="14"/>
  <c r="E38" i="14"/>
  <c r="E39" i="14"/>
  <c r="E40" i="14"/>
  <c r="E41" i="14"/>
  <c r="E42" i="14"/>
  <c r="E43" i="14"/>
  <c r="E44" i="14"/>
  <c r="E45" i="14"/>
  <c r="E46" i="14"/>
  <c r="E47" i="14"/>
  <c r="E48" i="14"/>
  <c r="E49" i="14"/>
  <c r="E7" i="14"/>
  <c r="F31" i="13"/>
  <c r="F32" i="13"/>
  <c r="F33" i="13"/>
  <c r="F34" i="13"/>
  <c r="F35" i="13"/>
  <c r="F36" i="13"/>
  <c r="F37" i="13"/>
  <c r="F38" i="13"/>
  <c r="F39" i="13"/>
  <c r="F40" i="13"/>
  <c r="F41" i="13"/>
  <c r="F42" i="13"/>
  <c r="F43" i="13"/>
  <c r="F44" i="13"/>
  <c r="F45" i="13"/>
  <c r="F46" i="13"/>
  <c r="F47" i="13"/>
  <c r="F48" i="13"/>
  <c r="F6" i="10" l="1"/>
  <c r="E6" i="18" l="1"/>
  <c r="F6" i="15"/>
  <c r="L8" i="16"/>
  <c r="L9" i="16"/>
  <c r="L10" i="16"/>
  <c r="L11" i="16"/>
  <c r="L12" i="16"/>
  <c r="L13" i="16"/>
  <c r="L14" i="16"/>
  <c r="L15" i="16"/>
  <c r="L16" i="16"/>
  <c r="L17" i="16"/>
  <c r="L18" i="16"/>
  <c r="L19" i="16"/>
  <c r="L20" i="16"/>
  <c r="L21" i="16"/>
  <c r="L7" i="16"/>
  <c r="G8" i="16"/>
  <c r="G9" i="16"/>
  <c r="G10" i="16"/>
  <c r="G11" i="16"/>
  <c r="G12" i="16"/>
  <c r="G13" i="16"/>
  <c r="G14" i="16"/>
  <c r="G15" i="16"/>
  <c r="G16" i="16"/>
  <c r="G17" i="16"/>
  <c r="G18" i="16"/>
  <c r="G19" i="16"/>
  <c r="G20" i="16"/>
  <c r="G21" i="16"/>
  <c r="F8" i="16"/>
  <c r="F9" i="16"/>
  <c r="F10" i="16"/>
  <c r="F11" i="16"/>
  <c r="F12" i="16"/>
  <c r="F13" i="16"/>
  <c r="F14" i="16"/>
  <c r="F15" i="16"/>
  <c r="F16" i="16"/>
  <c r="F17" i="16"/>
  <c r="F18" i="16"/>
  <c r="F19" i="16"/>
  <c r="F20" i="16"/>
  <c r="F21" i="16"/>
  <c r="F7" i="16"/>
  <c r="F255" i="19"/>
  <c r="F254" i="19"/>
  <c r="F253" i="19"/>
  <c r="F252" i="19"/>
  <c r="F251" i="19"/>
  <c r="F250" i="19"/>
  <c r="F249" i="19"/>
  <c r="F248" i="19"/>
  <c r="F247" i="19"/>
  <c r="F246" i="19"/>
  <c r="F245" i="19"/>
  <c r="F244" i="19"/>
  <c r="F243" i="19"/>
  <c r="F242" i="19"/>
  <c r="F241" i="19"/>
  <c r="F240" i="19"/>
  <c r="F239" i="19"/>
  <c r="F238" i="19"/>
  <c r="F234" i="19"/>
  <c r="F233" i="19"/>
  <c r="F232" i="19"/>
  <c r="F231" i="19"/>
  <c r="F230" i="19"/>
  <c r="F229" i="19"/>
  <c r="F228" i="19"/>
  <c r="F227" i="19"/>
  <c r="F226" i="19"/>
  <c r="F225" i="19"/>
  <c r="F224" i="19"/>
  <c r="F223" i="19"/>
  <c r="F222" i="19"/>
  <c r="F221" i="19"/>
  <c r="F220" i="19"/>
  <c r="F219" i="19"/>
  <c r="F218" i="19"/>
  <c r="F217" i="19"/>
  <c r="F213" i="19"/>
  <c r="F212" i="19"/>
  <c r="F211" i="19"/>
  <c r="F210" i="19"/>
  <c r="F209" i="19"/>
  <c r="F208" i="19"/>
  <c r="F207" i="19"/>
  <c r="F206" i="19"/>
  <c r="F205" i="19"/>
  <c r="F204" i="19"/>
  <c r="F203" i="19"/>
  <c r="F202" i="19"/>
  <c r="F201" i="19"/>
  <c r="F200" i="19"/>
  <c r="F199" i="19"/>
  <c r="F198" i="19"/>
  <c r="F197" i="19"/>
  <c r="F196" i="19"/>
  <c r="F192" i="19"/>
  <c r="F191" i="19"/>
  <c r="F190" i="19"/>
  <c r="F189" i="19"/>
  <c r="F188" i="19"/>
  <c r="F187" i="19"/>
  <c r="F186" i="19"/>
  <c r="F185" i="19"/>
  <c r="F184" i="19"/>
  <c r="F183" i="19"/>
  <c r="F182" i="19"/>
  <c r="F181" i="19"/>
  <c r="F180" i="19"/>
  <c r="F179" i="19"/>
  <c r="F178" i="19"/>
  <c r="F177" i="19"/>
  <c r="F176" i="19"/>
  <c r="F175" i="19"/>
  <c r="M20" i="16"/>
  <c r="M7" i="16"/>
  <c r="M13" i="16"/>
  <c r="M10" i="16"/>
  <c r="M16" i="16"/>
  <c r="M12" i="16"/>
  <c r="M17" i="16"/>
  <c r="M11" i="16"/>
  <c r="M14" i="16"/>
  <c r="M8" i="16"/>
  <c r="M15" i="16"/>
  <c r="M9" i="16"/>
  <c r="M19" i="16"/>
  <c r="M21" i="16"/>
  <c r="M18" i="16"/>
  <c r="G7" i="16"/>
  <c r="G6" i="15"/>
  <c r="G12" i="15"/>
  <c r="G19" i="15"/>
  <c r="G15" i="15"/>
  <c r="G9" i="15"/>
  <c r="G10" i="15"/>
  <c r="G11" i="15"/>
  <c r="G16" i="15"/>
  <c r="G17" i="15"/>
  <c r="G7" i="15"/>
  <c r="G13" i="15"/>
  <c r="G8" i="15"/>
  <c r="G14" i="15"/>
  <c r="G20" i="15"/>
  <c r="G18" i="15"/>
  <c r="F154" i="19"/>
  <c r="F155" i="19"/>
  <c r="F156" i="19"/>
  <c r="F157" i="19"/>
  <c r="F158" i="19"/>
  <c r="F159" i="19"/>
  <c r="F160" i="19"/>
  <c r="F161" i="19"/>
  <c r="F162" i="19"/>
  <c r="F163" i="19"/>
  <c r="F164" i="19"/>
  <c r="F165" i="19"/>
  <c r="F166" i="19"/>
  <c r="F167" i="19"/>
  <c r="F168" i="19"/>
  <c r="F169" i="19"/>
  <c r="F170" i="19"/>
  <c r="F171" i="19"/>
  <c r="F133" i="19"/>
  <c r="F134" i="19"/>
  <c r="F135" i="19"/>
  <c r="F136" i="19"/>
  <c r="F137" i="19"/>
  <c r="F138" i="19"/>
  <c r="F139" i="19"/>
  <c r="F140" i="19"/>
  <c r="F141" i="19"/>
  <c r="F142" i="19"/>
  <c r="F143" i="19"/>
  <c r="F144" i="19"/>
  <c r="F145" i="19"/>
  <c r="F146" i="19"/>
  <c r="F147" i="19"/>
  <c r="F148" i="19"/>
  <c r="F149" i="19"/>
  <c r="F150" i="19"/>
  <c r="F112" i="19"/>
  <c r="F113" i="19"/>
  <c r="F114" i="19"/>
  <c r="F115" i="19"/>
  <c r="F116" i="19"/>
  <c r="F117" i="19"/>
  <c r="F118" i="19"/>
  <c r="F119" i="19"/>
  <c r="F120" i="19"/>
  <c r="F121" i="19"/>
  <c r="F122" i="19"/>
  <c r="F123" i="19"/>
  <c r="F124" i="19"/>
  <c r="F125" i="19"/>
  <c r="F126" i="19"/>
  <c r="F127" i="19"/>
  <c r="F128" i="19"/>
  <c r="F129" i="19"/>
  <c r="F91" i="19"/>
  <c r="F92" i="19"/>
  <c r="F93" i="19"/>
  <c r="F94" i="19"/>
  <c r="F95" i="19"/>
  <c r="F96" i="19"/>
  <c r="F97" i="19"/>
  <c r="F98" i="19"/>
  <c r="F99" i="19"/>
  <c r="F100" i="19"/>
  <c r="F101" i="19"/>
  <c r="F102" i="19"/>
  <c r="F103" i="19"/>
  <c r="F104" i="19"/>
  <c r="F105" i="19"/>
  <c r="F106" i="19"/>
  <c r="F107" i="19"/>
  <c r="F108" i="19"/>
  <c r="F70" i="19"/>
  <c r="F71" i="19"/>
  <c r="F72" i="19"/>
  <c r="F73" i="19"/>
  <c r="F74" i="19"/>
  <c r="F75" i="19"/>
  <c r="F76" i="19"/>
  <c r="F77" i="19"/>
  <c r="F78" i="19"/>
  <c r="F79" i="19"/>
  <c r="F80" i="19"/>
  <c r="F81" i="19"/>
  <c r="F82" i="19"/>
  <c r="F83" i="19"/>
  <c r="F84" i="19"/>
  <c r="F85" i="19"/>
  <c r="F86" i="19"/>
  <c r="F87" i="19"/>
  <c r="F49" i="19"/>
  <c r="F50" i="19"/>
  <c r="F51" i="19"/>
  <c r="F52" i="19"/>
  <c r="F53" i="19"/>
  <c r="F54" i="19"/>
  <c r="F55" i="19"/>
  <c r="F56" i="19"/>
  <c r="F57" i="19"/>
  <c r="F58" i="19"/>
  <c r="F59" i="19"/>
  <c r="F60" i="19"/>
  <c r="F61" i="19"/>
  <c r="F62" i="19"/>
  <c r="F63" i="19"/>
  <c r="F64" i="19"/>
  <c r="F65" i="19"/>
  <c r="F66" i="19"/>
  <c r="F28" i="19"/>
  <c r="F29" i="19"/>
  <c r="F30" i="19"/>
  <c r="F31" i="19"/>
  <c r="F32" i="19"/>
  <c r="F33" i="19"/>
  <c r="F34" i="19"/>
  <c r="F35" i="19"/>
  <c r="F36" i="19"/>
  <c r="F37" i="19"/>
  <c r="F38" i="19"/>
  <c r="F39" i="19"/>
  <c r="F40" i="19"/>
  <c r="F41" i="19"/>
  <c r="F42" i="19"/>
  <c r="F43" i="19"/>
  <c r="F44" i="19"/>
  <c r="F45" i="19"/>
  <c r="F8" i="19"/>
  <c r="F9" i="19"/>
  <c r="F10" i="19"/>
  <c r="F11" i="19"/>
  <c r="F12" i="19"/>
  <c r="F13" i="19"/>
  <c r="F14" i="19"/>
  <c r="F15" i="19"/>
  <c r="F16" i="19"/>
  <c r="F17" i="19"/>
  <c r="F18" i="19"/>
  <c r="F19" i="19"/>
  <c r="F20" i="19"/>
  <c r="F21" i="19"/>
  <c r="F22" i="19"/>
  <c r="F23" i="19"/>
  <c r="F24" i="19"/>
  <c r="F7" i="19"/>
  <c r="F7" i="18"/>
  <c r="F8"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7" i="18"/>
  <c r="F88" i="18"/>
  <c r="F89" i="18"/>
  <c r="F90" i="18"/>
  <c r="F91" i="18"/>
  <c r="F92" i="18"/>
  <c r="F93" i="18"/>
  <c r="F94" i="18"/>
  <c r="F95" i="18"/>
  <c r="F98" i="18"/>
  <c r="F6" i="18"/>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6" i="17"/>
  <c r="F12" i="15"/>
  <c r="F19" i="15"/>
  <c r="F15" i="15"/>
  <c r="F9" i="15"/>
  <c r="F10" i="15"/>
  <c r="F11" i="15"/>
  <c r="F16" i="15"/>
  <c r="F17" i="15"/>
  <c r="F7" i="15"/>
  <c r="F13" i="15"/>
  <c r="F8" i="15"/>
  <c r="F14" i="15"/>
  <c r="F20" i="15"/>
  <c r="F18" i="15"/>
  <c r="G8" i="14"/>
  <c r="G9" i="14"/>
  <c r="G10" i="14"/>
  <c r="G11" i="14"/>
  <c r="G12" i="14"/>
  <c r="G13" i="14"/>
  <c r="G14" i="14"/>
  <c r="G15" i="14"/>
  <c r="G16" i="14"/>
  <c r="G17" i="14"/>
  <c r="G18" i="14"/>
  <c r="G19" i="14"/>
  <c r="G20" i="14"/>
  <c r="G21" i="14"/>
  <c r="G22" i="14"/>
  <c r="G23" i="14"/>
  <c r="G24" i="14"/>
  <c r="E8" i="14"/>
  <c r="E9" i="14"/>
  <c r="E10" i="14"/>
  <c r="E11" i="14"/>
  <c r="E12" i="14"/>
  <c r="E13" i="14"/>
  <c r="E14" i="14"/>
  <c r="E15" i="14"/>
  <c r="E16" i="14"/>
  <c r="E17" i="14"/>
  <c r="E18" i="14"/>
  <c r="E19" i="14"/>
  <c r="E20" i="14"/>
  <c r="E21" i="14"/>
  <c r="E22" i="14"/>
  <c r="E23" i="14"/>
  <c r="E24" i="14"/>
  <c r="F8" i="13"/>
  <c r="F9" i="13"/>
  <c r="F10" i="13"/>
  <c r="F11" i="13"/>
  <c r="F12" i="13"/>
  <c r="F13" i="13"/>
  <c r="F14" i="13"/>
  <c r="F15" i="13"/>
  <c r="F16" i="13"/>
  <c r="F17" i="13"/>
  <c r="F18" i="13"/>
  <c r="F19" i="13"/>
  <c r="F20" i="13"/>
  <c r="F21" i="13"/>
  <c r="F22" i="13"/>
  <c r="F23" i="13"/>
  <c r="F24" i="13"/>
  <c r="F7" i="13"/>
  <c r="G7" i="11"/>
  <c r="G8" i="11"/>
  <c r="G9" i="11"/>
  <c r="G10" i="11"/>
  <c r="G11" i="11"/>
  <c r="G12" i="11"/>
  <c r="G13" i="11"/>
  <c r="G14" i="11"/>
  <c r="G15" i="11"/>
  <c r="G16" i="11"/>
  <c r="G17" i="11"/>
  <c r="G18" i="11"/>
  <c r="G19" i="11"/>
  <c r="G20" i="11"/>
  <c r="G21" i="11"/>
  <c r="G22" i="11"/>
  <c r="G23" i="11"/>
  <c r="G6" i="11"/>
  <c r="E7" i="11"/>
  <c r="E8" i="11"/>
  <c r="E9" i="11"/>
  <c r="E10" i="11"/>
  <c r="E11" i="11"/>
  <c r="E12" i="11"/>
  <c r="E13" i="11"/>
  <c r="E14" i="11"/>
  <c r="E15" i="11"/>
  <c r="E16" i="11"/>
  <c r="E17" i="11"/>
  <c r="E18" i="11"/>
  <c r="E19" i="11"/>
  <c r="E20" i="11"/>
  <c r="E21" i="11"/>
  <c r="E22" i="11"/>
  <c r="E23" i="11"/>
  <c r="E6" i="11"/>
  <c r="F7" i="10"/>
  <c r="F8" i="10"/>
  <c r="F9" i="10"/>
  <c r="F10" i="10"/>
  <c r="F11" i="10"/>
  <c r="F12" i="10"/>
  <c r="F13" i="10"/>
  <c r="F14" i="10"/>
  <c r="F15" i="10"/>
  <c r="F16" i="10"/>
  <c r="F17" i="10"/>
  <c r="F18" i="10"/>
  <c r="F19" i="10"/>
  <c r="F20" i="10"/>
  <c r="F21" i="10"/>
  <c r="F22" i="10"/>
  <c r="F23" i="10"/>
</calcChain>
</file>

<file path=xl/sharedStrings.xml><?xml version="1.0" encoding="utf-8"?>
<sst xmlns="http://schemas.openxmlformats.org/spreadsheetml/2006/main" count="638" uniqueCount="185">
  <si>
    <t>Faktablad om statistiken</t>
  </si>
  <si>
    <t>https://www.socialstyrelsen.se/statistik-och-data/register/cancerregistret/framstallning-och-kvalitet/</t>
  </si>
  <si>
    <t>Om statistiken</t>
  </si>
  <si>
    <t>År</t>
  </si>
  <si>
    <t>CAN, antal</t>
  </si>
  <si>
    <t>DCI, antal*</t>
  </si>
  <si>
    <t>DCO, antal</t>
  </si>
  <si>
    <t>Antal CAN + DCI</t>
  </si>
  <si>
    <t>Källa: cancerregistret, dödsorsaksregistret, patientregistret, Socialstyrelsen</t>
  </si>
  <si>
    <t>* Daterade efter diagnosår i patientregistret</t>
  </si>
  <si>
    <t>DCI, antal</t>
  </si>
  <si>
    <t>Diagnosgrupp</t>
  </si>
  <si>
    <t>CAN, antal*</t>
  </si>
  <si>
    <t>Antal CAN+DCI</t>
  </si>
  <si>
    <t>Malign tumör i bröstkörtel</t>
  </si>
  <si>
    <t>Maligna tumörer i andningsorganen och brösthålans organ</t>
  </si>
  <si>
    <t>Maligna tumörer i ben och ledbrosk</t>
  </si>
  <si>
    <t>Maligna tumörer i de kvinnliga könsorganen</t>
  </si>
  <si>
    <t>Maligna tumörer i de manliga könsorganen</t>
  </si>
  <si>
    <t>Maligna tumörer i lymfatisk, blodbildande och besläktad vävnad</t>
  </si>
  <si>
    <t>Maligna tumörer i läpp, munhåla och svalg</t>
  </si>
  <si>
    <t>Maligna tumörer i matsmältningsorganen</t>
  </si>
  <si>
    <t>Maligna tumörer i mesotelial (kroppshåletäckande) vävnad och mjukvävnad</t>
  </si>
  <si>
    <t>Maligna tumörer i tyreoidea och andra endokrina körtlar</t>
  </si>
  <si>
    <t>Maligna tumörer i urinorganen</t>
  </si>
  <si>
    <t>Maligna tumörer i öga, hjärnan och andra delar av centrala nervsystemet</t>
  </si>
  <si>
    <t>Maligna tumörer med ofullständigt angivna, sekundära och ospecificerade lokalisationer</t>
  </si>
  <si>
    <t>Melanom och andra maligna tumörer i huden</t>
  </si>
  <si>
    <t>Tumörer av osäker eller okänd natur</t>
  </si>
  <si>
    <t>ICD10-avsnitt</t>
  </si>
  <si>
    <t>Andra leukemier med specificerad celltyp</t>
  </si>
  <si>
    <t>Andra maligna tumörer i huden</t>
  </si>
  <si>
    <t>Andra och ospecificerade typer av non-Hodgkin-lymfom</t>
  </si>
  <si>
    <t>Andra specificerade typer av T/NK-cellslymfom</t>
  </si>
  <si>
    <t>Andra tumörer av osäker eller okänd natur i lymfatisk, blodbildande och besläktad vävnad</t>
  </si>
  <si>
    <t>Follikulärt lymfom</t>
  </si>
  <si>
    <t>Hodgkins lymfom</t>
  </si>
  <si>
    <t>Icke-follikuärt lymfom</t>
  </si>
  <si>
    <t>Kaposis sarkom</t>
  </si>
  <si>
    <t>Leukemi med ospecificerad celltyp</t>
  </si>
  <si>
    <t>Lymfatisk leukemi</t>
  </si>
  <si>
    <t>Malign tumör i andra endokrina körtlar och därmed besläktade vävnader</t>
  </si>
  <si>
    <t>Malign tumör i andra och ospecificerade delar av gallvägarna</t>
  </si>
  <si>
    <t>Malign tumör i andra och ospecificerade kvinnliga könsorgan</t>
  </si>
  <si>
    <t>Malign tumör i andra och ospecificerade manliga könsorgan</t>
  </si>
  <si>
    <t>Malign tumör i andra och ospecificerade stora spottkörtlar</t>
  </si>
  <si>
    <t>Malign tumör i andra och ospecificerade urinorgan</t>
  </si>
  <si>
    <t>Malign tumör i annan bindväv och mjukvävnad</t>
  </si>
  <si>
    <t>Malign tumör i annan och ospecificerad del av munhålan</t>
  </si>
  <si>
    <t>Malign tumör i annan och ospecificerad del av tungan</t>
  </si>
  <si>
    <t>Malign tumör i anus och analkanalen</t>
  </si>
  <si>
    <t>Malign tumör i ben och extremitetsledbrosk</t>
  </si>
  <si>
    <t>Malign tumör i ben och ledbrosk med annan och ospecificerad lokalisation</t>
  </si>
  <si>
    <t>Malign tumör i binjure</t>
  </si>
  <si>
    <t>Malign tumör i bronk och lunga</t>
  </si>
  <si>
    <t>Malign tumör i bukhinnan och retroperitonealrummet (utrymmet bakom bukhinnan)</t>
  </si>
  <si>
    <t>Malign tumör i centrala nervsystemets hinnor</t>
  </si>
  <si>
    <t>Malign tumör i fossa piriformis</t>
  </si>
  <si>
    <t>Malign tumör i gallblåsan</t>
  </si>
  <si>
    <t>Malign tumör i gom</t>
  </si>
  <si>
    <t>Malign tumör i hjärnan</t>
  </si>
  <si>
    <t>Malign tumör i hjärtat, mediastinum (lungmellanrummet) och lungsäcken</t>
  </si>
  <si>
    <t>Malign tumör i hypofarynx (svalget i höjd med struphuvudet)</t>
  </si>
  <si>
    <t>Malign tumör i levern och intrahepatiska gallgångarna</t>
  </si>
  <si>
    <t>Malign tumör i livmoderhalsen</t>
  </si>
  <si>
    <t>Malign tumör i livmoderkroppen</t>
  </si>
  <si>
    <t>Malign tumör i livmodern med ospecificerad lokalisation</t>
  </si>
  <si>
    <t>Malign tumör i luftstrupen</t>
  </si>
  <si>
    <t>Malign tumör i läpp</t>
  </si>
  <si>
    <t>Malign tumör i magsäcken</t>
  </si>
  <si>
    <t>Malign tumör i matstrupen</t>
  </si>
  <si>
    <t>Malign tumör i moderkakan</t>
  </si>
  <si>
    <t>Malign tumör i munbotten</t>
  </si>
  <si>
    <t>Malign tumör i njurbäcken</t>
  </si>
  <si>
    <t>Malign tumör i njure med undantag för njurbäcken</t>
  </si>
  <si>
    <t>Malign tumör i näsans bihålor</t>
  </si>
  <si>
    <t>Malign tumör i näshåla och mellanöra</t>
  </si>
  <si>
    <t>Malign tumör i orofarynx (mellansvalget)</t>
  </si>
  <si>
    <t>Malign tumör i pankreas</t>
  </si>
  <si>
    <t>Malign tumör i parotiskörtel</t>
  </si>
  <si>
    <t>Malign tumör i penis</t>
  </si>
  <si>
    <t>Malign tumör i perifera nerver och autonoma nervsystemet</t>
  </si>
  <si>
    <t>Malign tumör i prostata</t>
  </si>
  <si>
    <t>Malign tumör i rektosigmoidala gränszonen</t>
  </si>
  <si>
    <t>Malign tumör i rinofarynx (övre svalgrummet)</t>
  </si>
  <si>
    <t>Malign tumör i ryggmärgen, kranialnerver och andra delar av centrala nervsystemet</t>
  </si>
  <si>
    <t>Malign tumör i struphuvudet</t>
  </si>
  <si>
    <t>Malign tumör i tandköttet</t>
  </si>
  <si>
    <t>Malign tumör i testikel</t>
  </si>
  <si>
    <t>Malign tumör i tjocktarmen</t>
  </si>
  <si>
    <t>Malign tumör i tonsill</t>
  </si>
  <si>
    <t>Malign tumör i tungbasen</t>
  </si>
  <si>
    <t>Malign tumör i tunntarmen</t>
  </si>
  <si>
    <t>Malign tumör i tymus</t>
  </si>
  <si>
    <t>Malign tumör i tyreoidea</t>
  </si>
  <si>
    <t>Malign tumör i uretär (urinledare)</t>
  </si>
  <si>
    <t>Malign tumör i urinblåsan</t>
  </si>
  <si>
    <t>Malign tumör i vagina</t>
  </si>
  <si>
    <t>Malign tumör i vulva</t>
  </si>
  <si>
    <t>Malign tumör i äggstock</t>
  </si>
  <si>
    <t>Malign tumör i ändtarmen</t>
  </si>
  <si>
    <t>Malign tumör i öga och närliggande vävnader</t>
  </si>
  <si>
    <t>Malign tumör med annan och ofullständigt angiven lokalisation</t>
  </si>
  <si>
    <t>Malign tumör med annan och ofullständigt angiven lokalisation i läpp, munhåla och svalg</t>
  </si>
  <si>
    <t>Malign tumör med annan och ofullständigt angiven lokalisation i matsmältningsorganen</t>
  </si>
  <si>
    <t>Malign tumör utan specificerad lokalisation</t>
  </si>
  <si>
    <t>Maligna tumörer med annan och ofullständigt angiven lokalisation i andningsorganen och brösthålans o</t>
  </si>
  <si>
    <t>Malignt melanom i huden</t>
  </si>
  <si>
    <t>Mesoteliom</t>
  </si>
  <si>
    <t>Mogna T/NK-cellslymfom</t>
  </si>
  <si>
    <t>Monocytleukemi</t>
  </si>
  <si>
    <t>Myelodysplastiska syndrom</t>
  </si>
  <si>
    <t>Myeloisk leukemi</t>
  </si>
  <si>
    <t>Myelom och maligna plasmacellstumörer</t>
  </si>
  <si>
    <t>Polycythaemia vera (sjuklig ökning av antalet röda blodkroppar)</t>
  </si>
  <si>
    <t>Sekundär malign tumör (metastas) i andningsorganen och matsmältningsorganen</t>
  </si>
  <si>
    <t>Sekundär malign tumör (metastas) med andra och ospecificerade lokalisationer</t>
  </si>
  <si>
    <t>Sekundär malign tumör (metastas) och ospecificerad malign tumör i lymfkörtlar</t>
  </si>
  <si>
    <t>Tumör av osäker eller okänd natur i de endokrina körtlarna</t>
  </si>
  <si>
    <t>Tumör av osäker eller okänd natur i hjärnan och andra delar av centrala nervsystemet</t>
  </si>
  <si>
    <t>Övriga och ospecificerade maligna tumörer i lymfoid, blodbildande och besläktad vävnad</t>
  </si>
  <si>
    <t>Innehållsförteckning</t>
  </si>
  <si>
    <t>CAN antal</t>
  </si>
  <si>
    <t>DCO antal</t>
  </si>
  <si>
    <t>Can antal + DCI</t>
  </si>
  <si>
    <t>Maligna immunoproliferativa sjukdomar</t>
  </si>
  <si>
    <t>Malign tumör i lever och intrahepatiska gallgångar</t>
  </si>
  <si>
    <t>Malign tumör i tjocktarm</t>
  </si>
  <si>
    <t>Malign tumör i hjärna</t>
  </si>
  <si>
    <t>Malign tumör i ändtarm</t>
  </si>
  <si>
    <t>Malign tumör i urinblåsa</t>
  </si>
  <si>
    <t>DCI (%)**</t>
  </si>
  <si>
    <t>** DCIs som procent av cancerfall registrerade i cancerregistret</t>
  </si>
  <si>
    <t>Tabell 1A. Antal cancerfall och DCIs, samt DCIs som procent av cancerfall, år 2005-2022</t>
  </si>
  <si>
    <t>Tabell 1B. Antal cancerfall och DCIs, samt DCIs som procent av cancerfall, fördelat på personer yngre än 80 år och 80 år eller äldre, år 2005-2022</t>
  </si>
  <si>
    <t>*** Totalt antal dösfall per år med komplett dödsdatum, oavsett dödsorsak</t>
  </si>
  <si>
    <t>DCI % av dödsfall</t>
  </si>
  <si>
    <t>* DCI daterade efter dödsår</t>
  </si>
  <si>
    <t>Dödsfall,*** totalt</t>
  </si>
  <si>
    <t>Tabell 2B. Antal dödsfall och DCIs, samt DCIs som procent av dödsfall, fördelat på personer yngre än 80 år och 80 år eller äldre, år 2005-2022</t>
  </si>
  <si>
    <t>DCO (%)</t>
  </si>
  <si>
    <t>DCO (%)***</t>
  </si>
  <si>
    <t>*** DCOs som procent av cancerfall registrerade i cancerregistret</t>
  </si>
  <si>
    <t>Tabell 3A. Antal cancerfall, DCIs och DCOs, samt DCIs och DCOs som procent av cancerfall, redovisade per diagnosgrupp (2005-2022)</t>
  </si>
  <si>
    <t>Tabell 3B. Antal cancerfall, DCIs och DCOs, samt DCIs och DCOs som procent av cancerfall, redovisade per diagnosgrupp, fördelat på personer yngre än 80 år och 80 år eller äldre (2005-2022)</t>
  </si>
  <si>
    <t>Tabell 4. Antal cancerfall och DCIs, samt DCIs som procent av cancerfall, år 2005-2022</t>
  </si>
  <si>
    <t>Tabell 5. Antal cancerfall och DCIs, samt DCIs som procent av cancerfall, per ICD10-avsnitt (2005-2022)</t>
  </si>
  <si>
    <t>DCI antal*</t>
  </si>
  <si>
    <t>Tabell 6A-L. Tabell 6A-L. Antal cancerfall och DCIs, samt DCIs som procent av cancerfall, per ICD-avsnitt för ett urval cancerformer, år 2005-2022</t>
  </si>
  <si>
    <t>Tabell 2A. Antal dödsfall och DCIs, samt DCIs som procent av dödsfall, år 2005-2022</t>
  </si>
  <si>
    <t>Bortfall i svenska cancerregistret skattat genom registerbaserad uppföljning av cancer på dödsorsaksintyg, 2005–2022</t>
  </si>
  <si>
    <t>Bladet innehåller en textsektion och en textruta som innehåller kortfattad information om statistiken.</t>
  </si>
  <si>
    <t xml:space="preserve">Bladet innehåller en tabell, en figur och en textruta. </t>
  </si>
  <si>
    <t>Bladet innehåller en tabell, två figurer och en textruta.</t>
  </si>
  <si>
    <t xml:space="preserve">Bladet innehåller en tabell, tre figurer och en textruta. </t>
  </si>
  <si>
    <t>Bladet innehåller en tabell och en textruta.</t>
  </si>
  <si>
    <t>Bladet innehåller 12 tabeller, 12 figurer och en textruta.</t>
  </si>
  <si>
    <t>Bladet innehåller socialstyrelsens logga och text med innehållsförteckning.</t>
  </si>
  <si>
    <t>Personer yngre än 80 år</t>
  </si>
  <si>
    <t>Personer 80 år eller äldre</t>
  </si>
  <si>
    <t xml:space="preserve">CAN, antal  </t>
  </si>
  <si>
    <t xml:space="preserve">DCI, antal*  </t>
  </si>
  <si>
    <t xml:space="preserve">DCO, antal  </t>
  </si>
  <si>
    <t xml:space="preserve">Antal CAN+DCI  </t>
  </si>
  <si>
    <t xml:space="preserve">DCI (%)**  </t>
  </si>
  <si>
    <t xml:space="preserve">DCO (%)***  </t>
  </si>
  <si>
    <t>Tabell 6A-L. Antal cancerfall och DCIs, samt DCIs som procent av cancerfall, per ICD-avsnitt för ett urval cancerformer, år 2005–2022</t>
  </si>
  <si>
    <t>Number of cancer cases and DCIs, and DCIs as percentage of cancer cases, by ICD10-chapter, 2005–2022</t>
  </si>
  <si>
    <t>Tabell 5. Antal cancerfall och DCIs, samt DCIs som procent av cancerfall, per ICD10-avsnitt (2005–2022)</t>
  </si>
  <si>
    <t>Number of cancer cases and DCIs, and DCIs as percentage of cancer cases, by ICD10-chapter (2005–2022)</t>
  </si>
  <si>
    <t>Tabell 4. Antal cancerfall och DCIs, samt DCIs som procent av cancerfall, år 2005–2022</t>
  </si>
  <si>
    <t>Number of cancer cases and DCIs, and DCIs as percentage of cancer cases, by diagnostic grouping, 2005–2022</t>
  </si>
  <si>
    <t>Tabell 3B. Antal cancerfall, DCIs och DCOs, samt DCIs och DCOs som procent av cancerfall, redovisade per diagnosgrupp, fördelat på personer yngre än 80 år och 80 år eller äldre (2005–2022)</t>
  </si>
  <si>
    <t>Number of cancer cases, DCIs and DCOs, and DCIs and DCOs as percentage of cancer cases, by diagnostic grouping and age group (2005–2022)</t>
  </si>
  <si>
    <t>Tabell 3A. Antal cancerfall, DCIs och DCOs, samt DCIs och DCOs som procent av cancerfall, redovisade per diagnosgrupp (2005–2022)</t>
  </si>
  <si>
    <t>Number of cancer cases, DCIs and DCOs, and DCIs and DCOs as percentage of cancer cases, by diagnostic grouping (2005–2022)</t>
  </si>
  <si>
    <t>Tabell 2B. Antal dödsfall och DCIs, samt DCIs som procent av dödsfall, fördelat på personer yngre än 80 år och 80 år eller äldre, år 2005–2022</t>
  </si>
  <si>
    <t>Number of deaths and DCIs, and DCIs as percentage of deaths, by age group, 2005–2022</t>
  </si>
  <si>
    <t>Tabell 2A. Antal dödsfall och DCIs, samt DCIs som procent av dödsfall, 2005–2022</t>
  </si>
  <si>
    <t>Number of deaths and DCIs, and DCIs as percentage of deaths, 2005–2022</t>
  </si>
  <si>
    <t>Tabell 1B. Antal cancerfall och DCIs, samt DCIs som procent av cancerfall, fördelat på personer yngre än 80 år och 80 år eller äldre, år 2005–2022</t>
  </si>
  <si>
    <t>Number of cancer cases and DCIs, and DCIs as percentage of cancer cases, by age group, 2005–2022</t>
  </si>
  <si>
    <t>Tabell 1A. Antal cancerfall och DCIs, samt DCIs som procent av cancerfall, år 2005–2022</t>
  </si>
  <si>
    <t>Number of cancer cases and DCIs, and DCIs as percentage of cancer cases, 2005–2022</t>
  </si>
  <si>
    <t xml:space="preserve">Siffrorna i denna bilaga använder algoritmen som beskrivs i det tillhörande faktabladet. Kortfattat försöker man identifera cancer som saknas i cancerregistret genom att i dödsorsaksregistret identifiera cancer som underliggande eller bidragande dödsorsak. I nästa steg jämförs varje dödsorsak mot cancerregistret för att se om en matchande diagnos registrerats mellan åren 1997 och 2022. När matchande diagnos saknas i cancerregistret klassas dödsorsaken som en ”Death Certificate Notification” (DCN) om cancer. För varje DCN söks en matchande diagnos i patientregistret, öppen- eller slutenvård, innan dödsfallet mellan åren 1997 och 2022. Om en matchande diagnos finns anses detta vara en bekräftad cancerdiagnos, dvs. en Death Certificate Initiated cancer (DCI), annars räknas dödsorsaken som obekräftad cancer, dvs. Death Certificate Only (DCO). 
Vad som bör anses vara en matchande diagnos definieras i tabell i faktabladet. Det finns ofta flera matchande diagnoser i patientregistret per dödsorsak; för DCI användes den senaste angivna matchande diagnoskoden. I cancerregistret sätts diagnosdatum som datum för den första undersökningen i den vårdkedja som ledde fram till diagnosen. För att efterlikna detta för DCI användes inskrivningsdatum för det första vårdtillfälle i patientregistret då en matchande diagnos hade registrerats.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</si>
</sst>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quot; &quot;%"/>
    <numFmt numFmtId="167" formatCode="0.0"/>
    <numFmt numFmtId="168" formatCode="_-* #,##0_-;\-* #,##0_-;_-* &quot;-&quot;??_-;_-@_-"/>
  </numFmts>
  <fonts count="50">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scheme val="minor"/>
    </font>
    <font>
      <sz val="9"/>
      <color theme="1"/>
      <name val="Arial"/>
      <family val="2"/>
    </font>
    <font>
      <b/>
      <sz val="11"/>
      <color rgb="FF000000"/>
      <name val="Noto Sans"/>
      <family val="2"/>
      <scheme val="minor"/>
    </font>
    <font>
      <sz val="10"/>
      <color theme="1"/>
      <name val="Noto Sans"/>
      <family val="2"/>
      <scheme val="major"/>
    </font>
    <font>
      <b/>
      <sz val="8"/>
      <color theme="1"/>
      <name val="Noto Sans"/>
      <family val="2"/>
      <scheme val="major"/>
    </font>
    <font>
      <sz val="8"/>
      <color theme="1"/>
      <name val="Noto Sans"/>
      <family val="2"/>
      <scheme val="major"/>
    </font>
    <font>
      <sz val="8"/>
      <color theme="1"/>
      <name val="Arial"/>
      <family val="2"/>
    </font>
    <font>
      <b/>
      <sz val="8"/>
      <color theme="1"/>
      <name val="Noto Sans"/>
      <family val="2"/>
      <scheme val="minor"/>
    </font>
    <font>
      <b/>
      <u/>
      <sz val="8"/>
      <color theme="10"/>
      <name val="Noto Sans"/>
      <family val="2"/>
      <scheme val="minor"/>
    </font>
    <font>
      <b/>
      <sz val="8"/>
      <color theme="1"/>
      <name val="Century Gothic"/>
      <family val="2"/>
    </font>
    <font>
      <sz val="8"/>
      <name val="Century Gothic"/>
      <family val="2"/>
    </font>
    <font>
      <sz val="8"/>
      <color rgb="FF000000"/>
      <name val="Century Gothic"/>
      <family val="2"/>
    </font>
    <font>
      <sz val="8"/>
      <color theme="1"/>
      <name val="Century Gothic"/>
      <family val="2"/>
    </font>
    <font>
      <b/>
      <sz val="10"/>
      <name val="Century Gothic"/>
      <family val="2"/>
    </font>
    <font>
      <sz val="11"/>
      <name val="Noto Sans"/>
      <family val="2"/>
      <scheme val="minor"/>
    </font>
    <font>
      <sz val="9"/>
      <name val="Arial"/>
      <family val="2"/>
    </font>
    <font>
      <sz val="9"/>
      <name val="Century Gothic"/>
      <family val="2"/>
    </font>
    <font>
      <sz val="8"/>
      <name val="Noto Sans"/>
      <family val="2"/>
      <scheme val="major"/>
    </font>
    <font>
      <b/>
      <sz val="11"/>
      <name val="Century Gothic"/>
      <family val="2"/>
    </font>
    <font>
      <b/>
      <sz val="8"/>
      <color theme="0"/>
      <name val="Noto Sans"/>
      <family val="2"/>
      <scheme val="minor"/>
    </font>
    <font>
      <u/>
      <sz val="8"/>
      <color theme="10"/>
      <name val="Noto Sans"/>
      <family val="2"/>
      <scheme val="minor"/>
    </font>
    <font>
      <sz val="11"/>
      <color theme="0"/>
      <name val="Noto Sans"/>
      <family val="2"/>
      <scheme val="minor"/>
    </font>
    <font>
      <sz val="9"/>
      <color theme="0"/>
      <name val="Noto Sans"/>
      <family val="2"/>
      <scheme val="minor"/>
    </font>
  </fonts>
  <fills count="4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5"/>
      </top>
      <bottom/>
      <diagonal/>
    </border>
    <border>
      <left/>
      <right/>
      <top style="thin">
        <color theme="4"/>
      </top>
      <bottom/>
      <diagonal/>
    </border>
    <border>
      <left/>
      <right/>
      <top style="thin">
        <color theme="4"/>
      </top>
      <bottom style="thin">
        <color theme="4"/>
      </bottom>
      <diagonal/>
    </border>
  </borders>
  <cellStyleXfs count="68">
    <xf numFmtId="0" fontId="0" fillId="0" borderId="0"/>
    <xf numFmtId="165"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4"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cellStyleXfs>
  <cellXfs count="80">
    <xf numFmtId="0" fontId="0" fillId="0" borderId="0" xfId="0"/>
    <xf numFmtId="0" fontId="28" fillId="0" borderId="0" xfId="0" applyFont="1"/>
    <xf numFmtId="0" fontId="28" fillId="0" borderId="0" xfId="0" applyFont="1" applyFill="1"/>
    <xf numFmtId="0" fontId="29" fillId="0" borderId="0" xfId="0" applyFont="1" applyAlignment="1"/>
    <xf numFmtId="0" fontId="30" fillId="0" borderId="0" xfId="0" applyFont="1" applyFill="1"/>
    <xf numFmtId="0" fontId="24" fillId="0" borderId="0" xfId="0" applyFont="1" applyFill="1"/>
    <xf numFmtId="0" fontId="24" fillId="0" borderId="0" xfId="0" applyFont="1"/>
    <xf numFmtId="0" fontId="27" fillId="0" borderId="0" xfId="0" applyFont="1" applyFill="1"/>
    <xf numFmtId="0" fontId="31" fillId="0" borderId="0" xfId="0" applyFont="1"/>
    <xf numFmtId="0" fontId="32" fillId="0" borderId="0" xfId="0" applyFont="1"/>
    <xf numFmtId="0" fontId="33" fillId="0" borderId="0" xfId="0" applyFont="1"/>
    <xf numFmtId="0" fontId="34" fillId="0" borderId="0" xfId="0" applyFont="1"/>
    <xf numFmtId="0" fontId="35" fillId="0" borderId="0" xfId="67" applyFont="1"/>
    <xf numFmtId="0" fontId="36" fillId="0" borderId="0" xfId="0" applyFont="1"/>
    <xf numFmtId="0" fontId="37" fillId="0" borderId="0" xfId="0" applyFont="1" applyAlignment="1">
      <alignment vertical="center"/>
    </xf>
    <xf numFmtId="0" fontId="38" fillId="0" borderId="0" xfId="0" applyFont="1" applyAlignment="1"/>
    <xf numFmtId="0" fontId="38" fillId="0" borderId="0" xfId="0" applyFont="1" applyAlignment="1">
      <alignment vertical="center"/>
    </xf>
    <xf numFmtId="0" fontId="39" fillId="0" borderId="0" xfId="0" applyFont="1"/>
    <xf numFmtId="0" fontId="25" fillId="0" borderId="0" xfId="0" applyFont="1"/>
    <xf numFmtId="0" fontId="1" fillId="0" borderId="0" xfId="0" applyFont="1"/>
    <xf numFmtId="0" fontId="40" fillId="0" borderId="0" xfId="0" applyFont="1"/>
    <xf numFmtId="0" fontId="41" fillId="0" borderId="0" xfId="0" applyFont="1" applyAlignment="1">
      <alignment horizontal="left"/>
    </xf>
    <xf numFmtId="0" fontId="42" fillId="0" borderId="0" xfId="0" applyFont="1"/>
    <xf numFmtId="0" fontId="41" fillId="0" borderId="0" xfId="0" applyFont="1"/>
    <xf numFmtId="0" fontId="43" fillId="0" borderId="0" xfId="0" applyFont="1"/>
    <xf numFmtId="0" fontId="44" fillId="0" borderId="0" xfId="0" applyFont="1"/>
    <xf numFmtId="0" fontId="42" fillId="0" borderId="0" xfId="0" applyFont="1" applyAlignment="1"/>
    <xf numFmtId="0" fontId="41" fillId="0" borderId="0" xfId="0" applyFont="1" applyAlignment="1"/>
    <xf numFmtId="0" fontId="42" fillId="0" borderId="0" xfId="0" applyFont="1" applyAlignment="1">
      <alignment horizontal="left"/>
    </xf>
    <xf numFmtId="0" fontId="45" fillId="0" borderId="0" xfId="0" applyFont="1"/>
    <xf numFmtId="166" fontId="12" fillId="0" borderId="0" xfId="1" applyNumberFormat="1"/>
    <xf numFmtId="166" fontId="12" fillId="0" borderId="7" xfId="1" applyNumberFormat="1" applyFont="1" applyBorder="1"/>
    <xf numFmtId="0" fontId="0" fillId="0" borderId="7" xfId="0" applyFont="1" applyBorder="1"/>
    <xf numFmtId="0" fontId="1" fillId="0" borderId="0" xfId="0" applyFont="1" applyBorder="1"/>
    <xf numFmtId="166" fontId="12" fillId="0" borderId="0" xfId="1" applyNumberFormat="1" applyFont="1" applyBorder="1"/>
    <xf numFmtId="0" fontId="1" fillId="0" borderId="0" xfId="0" applyFont="1" applyFill="1"/>
    <xf numFmtId="166" fontId="1" fillId="0" borderId="0" xfId="0" applyNumberFormat="1" applyFont="1" applyBorder="1"/>
    <xf numFmtId="0" fontId="31" fillId="0" borderId="0" xfId="0" applyFont="1" applyFill="1"/>
    <xf numFmtId="0" fontId="47" fillId="0" borderId="0" xfId="67" applyFont="1" applyFill="1"/>
    <xf numFmtId="0" fontId="3" fillId="2" borderId="0" xfId="6"/>
    <xf numFmtId="166" fontId="0" fillId="0" borderId="0" xfId="1" applyNumberFormat="1" applyFont="1" applyBorder="1"/>
    <xf numFmtId="167" fontId="1" fillId="0" borderId="0" xfId="0" applyNumberFormat="1" applyFont="1"/>
    <xf numFmtId="0" fontId="1" fillId="0" borderId="0" xfId="0" applyFont="1" applyAlignment="1">
      <alignment vertical="top" wrapText="1"/>
    </xf>
    <xf numFmtId="0" fontId="1" fillId="0" borderId="0" xfId="0" applyFont="1" applyAlignment="1">
      <alignment horizontal="left" vertical="top" wrapText="1"/>
    </xf>
    <xf numFmtId="164" fontId="12" fillId="0" borderId="0" xfId="42" applyAlignment="1">
      <alignment wrapText="1"/>
    </xf>
    <xf numFmtId="0" fontId="47" fillId="0" borderId="0" xfId="67" applyFont="1"/>
    <xf numFmtId="168" fontId="12" fillId="0" borderId="7" xfId="42" applyNumberFormat="1" applyFont="1" applyBorder="1"/>
    <xf numFmtId="0" fontId="3" fillId="10" borderId="0" xfId="14" applyAlignment="1">
      <alignment vertical="top" wrapText="1"/>
    </xf>
    <xf numFmtId="0" fontId="3" fillId="10" borderId="0" xfId="14" applyAlignment="1">
      <alignment horizontal="center" vertical="top" wrapText="1"/>
    </xf>
    <xf numFmtId="0" fontId="3" fillId="2" borderId="0" xfId="6" applyAlignment="1">
      <alignment vertical="top" wrapText="1"/>
    </xf>
    <xf numFmtId="0" fontId="3" fillId="2" borderId="0" xfId="6" applyAlignment="1">
      <alignment horizontal="center"/>
    </xf>
    <xf numFmtId="0" fontId="3" fillId="10" borderId="0" xfId="14" applyBorder="1"/>
    <xf numFmtId="0" fontId="3" fillId="10" borderId="0" xfId="14" applyBorder="1" applyAlignment="1">
      <alignment horizontal="left" vertical="top" wrapText="1"/>
    </xf>
    <xf numFmtId="164" fontId="3" fillId="10" borderId="0" xfId="14" applyNumberFormat="1" applyAlignment="1">
      <alignment vertical="top" wrapText="1"/>
    </xf>
    <xf numFmtId="0" fontId="1" fillId="0" borderId="7" xfId="0" applyFont="1" applyBorder="1"/>
    <xf numFmtId="0" fontId="25" fillId="0" borderId="0" xfId="59"/>
    <xf numFmtId="0" fontId="15" fillId="0" borderId="0" xfId="61"/>
    <xf numFmtId="0" fontId="16" fillId="0" borderId="0" xfId="62" applyFont="1"/>
    <xf numFmtId="0" fontId="16" fillId="0" borderId="0" xfId="0" applyFont="1"/>
    <xf numFmtId="0" fontId="16" fillId="0" borderId="0" xfId="0" applyFont="1" applyBorder="1"/>
    <xf numFmtId="168" fontId="32" fillId="0" borderId="7" xfId="42" applyNumberFormat="1" applyFont="1" applyBorder="1"/>
    <xf numFmtId="0" fontId="0" fillId="0" borderId="0" xfId="0" applyFont="1"/>
    <xf numFmtId="168" fontId="12" fillId="0" borderId="0" xfId="42" applyNumberFormat="1" applyFont="1"/>
    <xf numFmtId="166" fontId="12" fillId="0" borderId="0" xfId="1" applyNumberFormat="1" applyFont="1"/>
    <xf numFmtId="3" fontId="0" fillId="0" borderId="0" xfId="0" applyNumberFormat="1" applyFont="1"/>
    <xf numFmtId="0" fontId="48" fillId="0" borderId="0" xfId="0" applyFont="1"/>
    <xf numFmtId="0" fontId="3" fillId="0" borderId="0" xfId="0" applyFont="1"/>
    <xf numFmtId="166" fontId="32" fillId="0" borderId="7" xfId="1" applyNumberFormat="1" applyFont="1" applyBorder="1"/>
    <xf numFmtId="0" fontId="3" fillId="2" borderId="0" xfId="6" applyBorder="1" applyAlignment="1">
      <alignment vertical="center" wrapText="1"/>
    </xf>
    <xf numFmtId="0" fontId="49" fillId="0" borderId="0" xfId="0" applyFont="1"/>
    <xf numFmtId="0" fontId="46" fillId="10" borderId="8" xfId="14" applyFont="1" applyFill="1" applyBorder="1" applyAlignment="1">
      <alignment vertical="top" wrapText="1"/>
    </xf>
    <xf numFmtId="0" fontId="0" fillId="0" borderId="8" xfId="0" applyFont="1" applyBorder="1"/>
    <xf numFmtId="0" fontId="0" fillId="0" borderId="9" xfId="0" applyFont="1" applyBorder="1"/>
    <xf numFmtId="0" fontId="3" fillId="6" borderId="0" xfId="10" applyAlignment="1"/>
    <xf numFmtId="0" fontId="3" fillId="2" borderId="0" xfId="6" applyAlignment="1"/>
    <xf numFmtId="0" fontId="0" fillId="0" borderId="0" xfId="60" applyFont="1" applyAlignment="1">
      <alignment vertical="top" wrapText="1"/>
    </xf>
    <xf numFmtId="0" fontId="11" fillId="0" borderId="0" xfId="60" applyAlignment="1">
      <alignment vertical="top" wrapText="1"/>
    </xf>
    <xf numFmtId="0" fontId="37" fillId="0" borderId="0" xfId="0" applyFont="1" applyFill="1" applyAlignment="1">
      <alignment wrapText="1"/>
    </xf>
    <xf numFmtId="0" fontId="18" fillId="0" borderId="0" xfId="0" applyFont="1" applyAlignment="1">
      <alignment wrapText="1"/>
    </xf>
    <xf numFmtId="0" fontId="3" fillId="2" borderId="0" xfId="6" applyAlignment="1">
      <alignment horizontal="center"/>
    </xf>
  </cellXfs>
  <cellStyles count="68">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99">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0" formatCode="General"/>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inor"/>
      </font>
      <numFmt numFmtId="0" formatCode="General"/>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numFmt numFmtId="0" formatCode="General"/>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dxf>
    <dxf>
      <font>
        <strike val="0"/>
        <outline val="0"/>
        <shadow val="0"/>
        <u val="none"/>
        <vertAlign val="baseline"/>
        <sz val="8.5"/>
        <color theme="1"/>
        <name val="Noto Sans"/>
        <family val="2"/>
      </font>
    </dxf>
    <dxf>
      <font>
        <strike val="0"/>
        <outline val="0"/>
        <shadow val="0"/>
        <u val="none"/>
        <vertAlign val="baseline"/>
        <sz val="8.5"/>
        <color theme="1"/>
        <name val="Noto Sans"/>
        <family val="2"/>
      </font>
    </dxf>
    <dxf>
      <font>
        <b val="0"/>
        <i val="0"/>
        <strike val="0"/>
        <condense val="0"/>
        <extend val="0"/>
        <outline val="0"/>
        <shadow val="0"/>
        <u val="none"/>
        <vertAlign val="baseline"/>
        <sz val="8.5"/>
        <color theme="1"/>
        <name val="Noto Sans"/>
        <family val="2"/>
        <scheme val="minor"/>
      </font>
      <numFmt numFmtId="166" formatCode="0.0&quot; &quot;%"/>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ajor"/>
      </font>
      <numFmt numFmtId="166" formatCode="0.0&quot; &quot;%"/>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ajor"/>
      </font>
      <numFmt numFmtId="166" formatCode="0.0&quot; &quot;%"/>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ajor"/>
      </font>
      <numFmt numFmtId="166" formatCode="0.0&quot; &quot;%"/>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strike val="0"/>
        <outline val="0"/>
        <shadow val="0"/>
        <u val="none"/>
        <vertAlign val="baseline"/>
        <sz val="8.5"/>
        <color theme="1"/>
        <name val="Noto Sans"/>
        <family val="2"/>
      </font>
      <numFmt numFmtId="168" formatCode="_-* #,##0_-;\-* #,##0_-;_-* &quot;-&quot;??_-;_-@_-"/>
      <border diagonalUp="0" diagonalDown="0" outline="0">
        <left/>
        <right/>
        <top style="thin">
          <color theme="5"/>
        </top>
        <bottom/>
      </border>
    </dxf>
    <dxf>
      <font>
        <b val="0"/>
        <i val="0"/>
        <strike val="0"/>
        <condense val="0"/>
        <extend val="0"/>
        <outline val="0"/>
        <shadow val="0"/>
        <u val="none"/>
        <vertAlign val="baseline"/>
        <sz val="8.5"/>
        <color theme="1"/>
        <name val="Noto Sans"/>
        <family val="2"/>
        <scheme val="minor"/>
      </font>
      <border diagonalUp="0" diagonalDown="0" outline="0">
        <left/>
        <right/>
        <top style="thin">
          <color theme="5"/>
        </top>
        <bottom/>
      </border>
    </dxf>
    <dxf>
      <border outline="0">
        <left style="thin">
          <color theme="5"/>
        </left>
        <right style="thin">
          <color theme="5"/>
        </right>
        <top style="thin">
          <color theme="5"/>
        </top>
        <bottom style="thin">
          <color indexed="64"/>
        </bottom>
      </border>
    </dxf>
    <dxf>
      <font>
        <b val="0"/>
        <i val="0"/>
        <strike val="0"/>
        <condense val="0"/>
        <extend val="0"/>
        <outline val="0"/>
        <shadow val="0"/>
        <u val="none"/>
        <vertAlign val="baseline"/>
        <sz val="8.5"/>
        <color theme="1"/>
        <name val="Noto Sans"/>
        <family val="2"/>
        <scheme val="minor"/>
      </font>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dxf>
    <dxf>
      <font>
        <strike val="0"/>
        <outline val="0"/>
        <shadow val="0"/>
        <u val="none"/>
        <vertAlign val="baseline"/>
        <sz val="8.5"/>
        <color theme="1"/>
        <name val="Noto Sans"/>
        <family val="2"/>
      </font>
      <numFmt numFmtId="3" formatCode="#,##0"/>
    </dxf>
    <dxf>
      <font>
        <strike val="0"/>
        <outline val="0"/>
        <shadow val="0"/>
        <u val="none"/>
        <vertAlign val="baseline"/>
        <sz val="8.5"/>
        <color theme="1"/>
        <name val="Noto Sans"/>
        <family val="2"/>
      </font>
      <numFmt numFmtId="3" formatCode="#,##0"/>
    </dxf>
    <dxf>
      <font>
        <strike val="0"/>
        <outline val="0"/>
        <shadow val="0"/>
        <u val="none"/>
        <vertAlign val="baseline"/>
        <sz val="8.5"/>
        <color theme="1"/>
        <name val="Noto Sans"/>
        <family val="2"/>
      </font>
      <numFmt numFmtId="3" formatCode="#,##0"/>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dxf>
    <dxf>
      <font>
        <strike val="0"/>
        <outline val="0"/>
        <shadow val="0"/>
        <u val="none"/>
        <vertAlign val="baseline"/>
        <sz val="8.5"/>
        <color theme="1"/>
        <name val="Noto Sans"/>
        <family val="2"/>
      </font>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ajor"/>
      </font>
    </dxf>
    <dxf>
      <alignment horizontal="general" vertical="top" textRotation="0" wrapText="1" indent="0" justifyLastLine="0" shrinkToFit="0" readingOrder="0"/>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5"/>
        <color theme="1"/>
        <name val="Noto Sans"/>
        <family val="2"/>
        <scheme val="major"/>
      </font>
      <numFmt numFmtId="166" formatCode="0.0&quot; &quot;%"/>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ajor"/>
      </font>
      <numFmt numFmtId="168" formatCode="_-* #,##0_-;\-* #,##0_-;_-* &quot;-&quot;??_-;_-@_-"/>
    </dxf>
    <dxf>
      <font>
        <b val="0"/>
        <i val="0"/>
        <strike val="0"/>
        <condense val="0"/>
        <extend val="0"/>
        <outline val="0"/>
        <shadow val="0"/>
        <u val="none"/>
        <vertAlign val="baseline"/>
        <sz val="8.5"/>
        <color theme="1"/>
        <name val="Noto Sans"/>
        <family val="2"/>
        <scheme val="minor"/>
      </font>
      <border diagonalUp="0" diagonalDown="0">
        <left/>
        <right/>
        <top style="thin">
          <color theme="4"/>
        </top>
        <bottom/>
        <vertical/>
        <horizontal/>
      </border>
    </dxf>
    <dxf>
      <border outline="0">
        <left style="thin">
          <color theme="4"/>
        </left>
      </border>
    </dxf>
    <dxf>
      <font>
        <b val="0"/>
        <i val="0"/>
        <strike val="0"/>
        <condense val="0"/>
        <extend val="0"/>
        <outline val="0"/>
        <shadow val="0"/>
        <u val="none"/>
        <vertAlign val="baseline"/>
        <sz val="8.5"/>
        <color theme="1"/>
        <name val="Noto Sans"/>
        <family val="2"/>
        <scheme val="major"/>
      </font>
    </dxf>
    <dxf>
      <alignment horizontal="center" vertical="top" textRotation="0" wrapText="1" indent="0" justifyLastLine="0" shrinkToFit="0" readingOrder="0"/>
    </dxf>
    <dxf>
      <font>
        <strike val="0"/>
        <outline val="0"/>
        <shadow val="0"/>
        <u val="none"/>
        <vertAlign val="baseline"/>
        <sz val="8.5"/>
        <color theme="1"/>
        <name val="Noto Sans"/>
        <family val="2"/>
      </font>
      <numFmt numFmtId="166" formatCode="0.0&quot; &quot;%"/>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strike val="0"/>
        <outline val="0"/>
        <shadow val="0"/>
        <u val="none"/>
        <vertAlign val="baseline"/>
        <sz val="8.5"/>
        <color theme="1"/>
        <name val="Noto Sans"/>
        <family val="2"/>
      </font>
      <numFmt numFmtId="168" formatCode="_-* #,##0_-;\-* #,##0_-;_-* &quot;-&quot;??_-;_-@_-"/>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alignment vertical="top" textRotation="0" wrapText="1" indent="0" justifyLastLine="0" shrinkToFit="0" readingOrder="0"/>
    </dxf>
    <dxf>
      <font>
        <b val="0"/>
        <i val="0"/>
        <strike val="0"/>
        <condense val="0"/>
        <extend val="0"/>
        <outline val="0"/>
        <shadow val="0"/>
        <u val="none"/>
        <vertAlign val="baseline"/>
        <sz val="8"/>
        <color theme="1"/>
        <name val="Noto Sans"/>
        <family val="2"/>
        <scheme val="major"/>
      </font>
      <numFmt numFmtId="166" formatCode="0.0&quot; &quot;%"/>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ajor"/>
      </font>
      <numFmt numFmtId="168" formatCode="_-* #,##0_-;\-* #,##0_-;_-* &quot;-&quot;??_-;_-@_-"/>
      <border diagonalUp="0" diagonalDown="0">
        <left/>
        <right/>
        <top style="thin">
          <color theme="5"/>
        </top>
        <bottom/>
        <vertical/>
        <horizontal/>
      </border>
    </dxf>
    <dxf>
      <font>
        <b val="0"/>
        <i val="0"/>
        <strike val="0"/>
        <condense val="0"/>
        <extend val="0"/>
        <outline val="0"/>
        <shadow val="0"/>
        <u val="none"/>
        <vertAlign val="baseline"/>
        <sz val="8"/>
        <color theme="1"/>
        <name val="Noto Sans"/>
        <family val="2"/>
        <scheme val="minor"/>
      </font>
      <border diagonalUp="0" diagonalDown="0">
        <left/>
        <right/>
        <top style="thin">
          <color theme="5"/>
        </top>
        <bottom/>
        <vertical/>
        <horizontal/>
      </border>
    </dxf>
    <dxf>
      <border outline="0">
        <left style="thin">
          <color theme="5"/>
        </left>
        <right style="thin">
          <color theme="5"/>
        </right>
        <top style="thin">
          <color theme="5"/>
        </top>
        <bottom style="thin">
          <color indexed="64"/>
        </bottom>
      </border>
    </dxf>
    <dxf>
      <font>
        <b val="0"/>
        <i val="0"/>
        <strike val="0"/>
        <condense val="0"/>
        <extend val="0"/>
        <outline val="0"/>
        <shadow val="0"/>
        <u val="none"/>
        <vertAlign val="baseline"/>
        <sz val="8"/>
        <color theme="1"/>
        <name val="Noto Sans"/>
        <family val="2"/>
        <scheme val="major"/>
      </font>
    </dxf>
    <dxf>
      <alignment horizontal="general" vertical="center"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98"/>
      <tableStyleElement type="headerRow" dxfId="197"/>
      <tableStyleElement type="secondRowStripe" dxfId="196"/>
    </tableStyle>
    <tableStyle name="1. SoS Tabell blå text" pivot="0" count="3" xr9:uid="{2720387A-FE4E-48F4-96F8-CF65986EA488}">
      <tableStyleElement type="wholeTable" dxfId="195"/>
      <tableStyleElement type="headerRow" dxfId="194"/>
      <tableStyleElement type="secondRowStripe" dxfId="193"/>
    </tableStyle>
    <tableStyle name="2. SoS Tabell beige" pivot="0" count="3" xr9:uid="{C8850486-4D7B-4F77-975A-69994CDD2A79}">
      <tableStyleElement type="wholeTable" dxfId="192"/>
      <tableStyleElement type="headerRow" dxfId="191"/>
      <tableStyleElement type="secondRowStripe" dxfId="190"/>
    </tableStyle>
    <tableStyle name="2. SoS Tabell beige text" pivot="0" count="3" xr9:uid="{7496ACB7-6A13-48C5-826C-3E1CD1530480}">
      <tableStyleElement type="wholeTable" dxfId="189"/>
      <tableStyleElement type="headerRow" dxfId="188"/>
      <tableStyleElement type="secondRowStripe" dxfId="187"/>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60" b="1" i="0" u="none" strike="noStrike" baseline="0">
                <a:effectLst/>
              </a:rPr>
              <a:t>Antal cancerfall och DCIs, samt DCIs som procent av cancerfall, år 2005-2022</a:t>
            </a:r>
            <a:endParaRPr lang="sv-SE" b="1"/>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1A'!$B$5</c:f>
              <c:strCache>
                <c:ptCount val="1"/>
                <c:pt idx="0">
                  <c:v>CAN, antal</c:v>
                </c:pt>
              </c:strCache>
            </c:strRef>
          </c:tx>
          <c:spPr>
            <a:ln w="21590" cap="rnd">
              <a:solidFill>
                <a:srgbClr val="017CC1"/>
              </a:solidFill>
              <a:prstDash val="solid"/>
              <a:round/>
            </a:ln>
            <a:effectLst/>
          </c:spPr>
          <c:marker>
            <c:symbol val="none"/>
          </c:marker>
          <c:cat>
            <c:numRef>
              <c:f>'Tabell 1A'!$A$6:$A$23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1A'!$B$6:$B$23</c:f>
              <c:numCache>
                <c:formatCode>_-* #\ ##0_-;\-* #\ ##0_-;_-* "-"??_-;_-@_-</c:formatCode>
                <c:ptCount val="18"/>
                <c:pt idx="0">
                  <c:v>52215</c:v>
                </c:pt>
                <c:pt idx="1">
                  <c:v>52787</c:v>
                </c:pt>
                <c:pt idx="2">
                  <c:v>52710</c:v>
                </c:pt>
                <c:pt idx="3">
                  <c:v>54078</c:v>
                </c:pt>
                <c:pt idx="4">
                  <c:v>57389</c:v>
                </c:pt>
                <c:pt idx="5">
                  <c:v>57927</c:v>
                </c:pt>
                <c:pt idx="6">
                  <c:v>60279</c:v>
                </c:pt>
                <c:pt idx="7">
                  <c:v>60045</c:v>
                </c:pt>
                <c:pt idx="8">
                  <c:v>63491</c:v>
                </c:pt>
                <c:pt idx="9">
                  <c:v>66977</c:v>
                </c:pt>
                <c:pt idx="10">
                  <c:v>67206</c:v>
                </c:pt>
                <c:pt idx="11">
                  <c:v>68577</c:v>
                </c:pt>
                <c:pt idx="12">
                  <c:v>70519</c:v>
                </c:pt>
                <c:pt idx="13">
                  <c:v>72296</c:v>
                </c:pt>
                <c:pt idx="14">
                  <c:v>75017</c:v>
                </c:pt>
                <c:pt idx="15">
                  <c:v>71462</c:v>
                </c:pt>
                <c:pt idx="16">
                  <c:v>78313</c:v>
                </c:pt>
                <c:pt idx="17">
                  <c:v>78451</c:v>
                </c:pt>
              </c:numCache>
            </c:numRef>
          </c:val>
          <c:smooth val="0"/>
          <c:extLst>
            <c:ext xmlns:c16="http://schemas.microsoft.com/office/drawing/2014/chart" uri="{C3380CC4-5D6E-409C-BE32-E72D297353CC}">
              <c16:uniqueId val="{00000000-3761-4290-99D5-59D3D671B561}"/>
            </c:ext>
          </c:extLst>
        </c:ser>
        <c:ser>
          <c:idx val="1"/>
          <c:order val="1"/>
          <c:tx>
            <c:strRef>
              <c:f>'Tabell 1A'!$E$5</c:f>
              <c:strCache>
                <c:ptCount val="1"/>
                <c:pt idx="0">
                  <c:v>Antal CAN + DCI</c:v>
                </c:pt>
              </c:strCache>
            </c:strRef>
          </c:tx>
          <c:spPr>
            <a:ln w="21590" cap="rnd">
              <a:solidFill>
                <a:srgbClr val="002B45"/>
              </a:solidFill>
              <a:round/>
            </a:ln>
            <a:effectLst/>
          </c:spPr>
          <c:marker>
            <c:symbol val="none"/>
          </c:marker>
          <c:cat>
            <c:numRef>
              <c:f>'Tabell 1A'!$A$6:$A$23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1A'!$E$6:$E$23</c:f>
              <c:numCache>
                <c:formatCode>_-* #\ ##0_-;\-* #\ ##0_-;_-* "-"??_-;_-@_-</c:formatCode>
                <c:ptCount val="18"/>
                <c:pt idx="0">
                  <c:v>57061</c:v>
                </c:pt>
                <c:pt idx="1">
                  <c:v>57949</c:v>
                </c:pt>
                <c:pt idx="2">
                  <c:v>57461</c:v>
                </c:pt>
                <c:pt idx="3">
                  <c:v>58777</c:v>
                </c:pt>
                <c:pt idx="4">
                  <c:v>61809</c:v>
                </c:pt>
                <c:pt idx="5">
                  <c:v>62309</c:v>
                </c:pt>
                <c:pt idx="6">
                  <c:v>64496</c:v>
                </c:pt>
                <c:pt idx="7">
                  <c:v>64063</c:v>
                </c:pt>
                <c:pt idx="8">
                  <c:v>67569</c:v>
                </c:pt>
                <c:pt idx="9">
                  <c:v>70926</c:v>
                </c:pt>
                <c:pt idx="10">
                  <c:v>71118</c:v>
                </c:pt>
                <c:pt idx="11">
                  <c:v>72310</c:v>
                </c:pt>
                <c:pt idx="12">
                  <c:v>74262</c:v>
                </c:pt>
                <c:pt idx="13">
                  <c:v>75855</c:v>
                </c:pt>
                <c:pt idx="14">
                  <c:v>78270</c:v>
                </c:pt>
                <c:pt idx="15">
                  <c:v>74675</c:v>
                </c:pt>
                <c:pt idx="16">
                  <c:v>81344</c:v>
                </c:pt>
                <c:pt idx="17">
                  <c:v>80719</c:v>
                </c:pt>
              </c:numCache>
            </c:numRef>
          </c:val>
          <c:smooth val="0"/>
          <c:extLst>
            <c:ext xmlns:c16="http://schemas.microsoft.com/office/drawing/2014/chart" uri="{C3380CC4-5D6E-409C-BE32-E72D297353CC}">
              <c16:uniqueId val="{00000001-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2"/>
                <c:order val="2"/>
                <c:tx>
                  <c:strRef>
                    <c:extLst>
                      <c:ext uri="{02D57815-91ED-43cb-92C2-25804820EDAC}">
                        <c15:formulaRef>
                          <c15:sqref> </c15:sqref>
                        </c15:formulaRef>
                      </c:ext>
                    </c:extLst>
                  </c:strRef>
                </c:tx>
                <c:spPr>
                  <a:ln w="21590" cap="rnd">
                    <a:solidFill>
                      <a:srgbClr val="B27B2A"/>
                    </a:solidFill>
                    <a:prstDash val="dashDot"/>
                    <a:round/>
                  </a:ln>
                  <a:effectLst/>
                </c:spPr>
                <c:marker>
                  <c:symbol val="none"/>
                </c:marker>
                <c:cat>
                  <c:numRef>
                    <c:extLst>
                      <c:ext uri="{02D57815-91ED-43cb-92C2-25804820EDAC}">
                        <c15:formulaRef>
                          <c15:sqref>'Tabell 1A'!$A$6:$A$23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1A'!$C$6:$C$25</c15:sqref>
                        </c15:formulaRef>
                      </c:ext>
                    </c:extLst>
                    <c:numCache>
                      <c:formatCode>_-* #\ ##0_-;\-* #\ ##0_-;_-* "-"??_-;_-@_-</c:formatCode>
                      <c:ptCount val="20"/>
                      <c:pt idx="0">
                        <c:v>4846</c:v>
                      </c:pt>
                      <c:pt idx="1">
                        <c:v>5162</c:v>
                      </c:pt>
                      <c:pt idx="2">
                        <c:v>4751</c:v>
                      </c:pt>
                      <c:pt idx="3">
                        <c:v>4699</c:v>
                      </c:pt>
                      <c:pt idx="4">
                        <c:v>4420</c:v>
                      </c:pt>
                      <c:pt idx="5">
                        <c:v>4382</c:v>
                      </c:pt>
                      <c:pt idx="6">
                        <c:v>4217</c:v>
                      </c:pt>
                      <c:pt idx="7">
                        <c:v>4018</c:v>
                      </c:pt>
                      <c:pt idx="8">
                        <c:v>4078</c:v>
                      </c:pt>
                      <c:pt idx="9">
                        <c:v>3949</c:v>
                      </c:pt>
                      <c:pt idx="10">
                        <c:v>3912</c:v>
                      </c:pt>
                      <c:pt idx="11">
                        <c:v>3733</c:v>
                      </c:pt>
                      <c:pt idx="12">
                        <c:v>3743</c:v>
                      </c:pt>
                      <c:pt idx="13">
                        <c:v>3559</c:v>
                      </c:pt>
                      <c:pt idx="14">
                        <c:v>3253</c:v>
                      </c:pt>
                      <c:pt idx="15">
                        <c:v>3213</c:v>
                      </c:pt>
                      <c:pt idx="16">
                        <c:v>3031</c:v>
                      </c:pt>
                      <c:pt idx="17">
                        <c:v>2268</c:v>
                      </c:pt>
                    </c:numCache>
                  </c:numRef>
                </c:val>
                <c:smooth val="0"/>
                <c:extLst>
                  <c:ext xmlns:c16="http://schemas.microsoft.com/office/drawing/2014/chart" uri="{C3380CC4-5D6E-409C-BE32-E72D297353CC}">
                    <c16:uniqueId val="{00000002-3761-4290-99D5-59D3D671B56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 </c15:sqref>
                        </c15:formulaRef>
                      </c:ext>
                    </c:extLst>
                  </c:strRef>
                </c:tx>
                <c:spPr>
                  <a:ln w="21590" cap="rnd">
                    <a:solidFill>
                      <a:srgbClr val="005892"/>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'Tabell 1A'!$A$6:$A$23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1A'!$D$6:$D$25</c15:sqref>
                        </c15:formulaRef>
                      </c:ext>
                    </c:extLst>
                    <c:numCache>
                      <c:formatCode>_-* #\ ##0_-;\-* #\ ##0_-;_-* "-"??_-;_-@_-</c:formatCode>
                      <c:ptCount val="20"/>
                      <c:pt idx="0">
                        <c:v>2294</c:v>
                      </c:pt>
                      <c:pt idx="1">
                        <c:v>2251</c:v>
                      </c:pt>
                      <c:pt idx="2">
                        <c:v>2223</c:v>
                      </c:pt>
                      <c:pt idx="3">
                        <c:v>2122</c:v>
                      </c:pt>
                      <c:pt idx="4">
                        <c:v>2002</c:v>
                      </c:pt>
                      <c:pt idx="5">
                        <c:v>1852</c:v>
                      </c:pt>
                      <c:pt idx="6">
                        <c:v>1800</c:v>
                      </c:pt>
                      <c:pt idx="7">
                        <c:v>1845</c:v>
                      </c:pt>
                      <c:pt idx="8">
                        <c:v>1828</c:v>
                      </c:pt>
                      <c:pt idx="9">
                        <c:v>1798</c:v>
                      </c:pt>
                      <c:pt idx="10">
                        <c:v>1849</c:v>
                      </c:pt>
                      <c:pt idx="11">
                        <c:v>1716</c:v>
                      </c:pt>
                      <c:pt idx="12">
                        <c:v>1743</c:v>
                      </c:pt>
                      <c:pt idx="13">
                        <c:v>1749</c:v>
                      </c:pt>
                      <c:pt idx="14">
                        <c:v>1653</c:v>
                      </c:pt>
                      <c:pt idx="15">
                        <c:v>1862</c:v>
                      </c:pt>
                      <c:pt idx="16">
                        <c:v>1788</c:v>
                      </c:pt>
                      <c:pt idx="17">
                        <c:v>1755</c:v>
                      </c:pt>
                    </c:numCache>
                  </c:numRef>
                </c:val>
                <c:smooth val="0"/>
                <c:extLst xmlns:c15="http://schemas.microsoft.com/office/drawing/2012/chart">
                  <c:ext xmlns:c16="http://schemas.microsoft.com/office/drawing/2014/chart" uri="{C3380CC4-5D6E-409C-BE32-E72D297353CC}">
                    <c16:uniqueId val="{00000003-3761-4290-99D5-59D3D671B561}"/>
                  </c:ext>
                </c:extLst>
              </c15:ser>
            </c15:filteredLineSeries>
          </c:ext>
        </c:extLst>
      </c:lineChart>
      <c:lineChart>
        <c:grouping val="standard"/>
        <c:varyColors val="0"/>
        <c:ser>
          <c:idx val="4"/>
          <c:order val="4"/>
          <c:tx>
            <c:v>DCI (%)</c:v>
          </c:tx>
          <c:spPr>
            <a:ln w="21590" cap="rnd">
              <a:solidFill>
                <a:srgbClr val="00385C"/>
              </a:solidFill>
              <a:prstDash val="sysDot"/>
              <a:round/>
            </a:ln>
            <a:effectLst/>
          </c:spPr>
          <c:marker>
            <c:symbol val="none"/>
          </c:marker>
          <c:cat>
            <c:numRef>
              <c:f>'Tabell 1A'!$A$6:$A$23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1A'!$F$6:$F$23</c:f>
              <c:numCache>
                <c:formatCode>0.0" "%</c:formatCode>
                <c:ptCount val="18"/>
                <c:pt idx="0">
                  <c:v>9.2808579909987546E-2</c:v>
                </c:pt>
                <c:pt idx="1">
                  <c:v>9.7789228408509676E-2</c:v>
                </c:pt>
                <c:pt idx="2">
                  <c:v>9.0134699298045906E-2</c:v>
                </c:pt>
                <c:pt idx="3">
                  <c:v>8.6893006398165606E-2</c:v>
                </c:pt>
                <c:pt idx="4">
                  <c:v>7.701824391433898E-2</c:v>
                </c:pt>
                <c:pt idx="5">
                  <c:v>7.5646934935349658E-2</c:v>
                </c:pt>
                <c:pt idx="6">
                  <c:v>6.9958028500804598E-2</c:v>
                </c:pt>
                <c:pt idx="7">
                  <c:v>6.6916479307186277E-2</c:v>
                </c:pt>
                <c:pt idx="8">
                  <c:v>6.4229575845395404E-2</c:v>
                </c:pt>
                <c:pt idx="9">
                  <c:v>5.8960538692386939E-2</c:v>
                </c:pt>
                <c:pt idx="10">
                  <c:v>5.8209088474243373E-2</c:v>
                </c:pt>
                <c:pt idx="11">
                  <c:v>5.4435160476544613E-2</c:v>
                </c:pt>
                <c:pt idx="12">
                  <c:v>5.3077893900934502E-2</c:v>
                </c:pt>
                <c:pt idx="13">
                  <c:v>4.9228173066283056E-2</c:v>
                </c:pt>
                <c:pt idx="14">
                  <c:v>4.3363504272364933E-2</c:v>
                </c:pt>
                <c:pt idx="15">
                  <c:v>4.4960958271528927E-2</c:v>
                </c:pt>
                <c:pt idx="16">
                  <c:v>3.8703663504143629E-2</c:v>
                </c:pt>
                <c:pt idx="17">
                  <c:v>2.890976533122586E-2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952446488"/>
        <c:axId val="952452064"/>
        <c:extLst>
          <c:ext xmlns:c15="http://schemas.microsoft.com/office/drawing/2012/chart" uri="{02D57815-91ED-43cb-92C2-25804820EDAC}">
            <c15:filteredLineSeries>
              <c15:ser>
                <c:idx val="5"/>
                <c:order val="5"/>
                <c:tx>
                  <c:strRef>
                    <c:extLst>
                      <c:ext uri="{02D57815-91ED-43cb-92C2-25804820EDAC}">
                        <c15:formulaRef>
                          <c15:sqref> </c15:sqref>
                        </c15:formulaRef>
                      </c:ext>
                    </c:extLst>
                  </c:strRef>
                </c:tx>
                <c:spPr>
                  <a:ln w="28575" cap="rnd">
                    <a:solidFill>
                      <a:schemeClr val="accent6"/>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8B-C4DB-49A7-BD06-0700C594D08D}"/>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5245206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52446488"/>
        <c:crosses val="max"/>
        <c:crossBetween val="between"/>
      </c:valAx>
      <c:catAx>
        <c:axId val="952446488"/>
        <c:scaling>
          <c:orientation val="minMax"/>
        </c:scaling>
        <c:delete val="1"/>
        <c:axPos val="b"/>
        <c:numFmt formatCode="General" sourceLinked="1"/>
        <c:majorTickMark val="out"/>
        <c:minorTickMark val="none"/>
        <c:tickLblPos val="nextTo"/>
        <c:crossAx val="9524520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28416076853487"/>
          <c:y val="5.1758722104197678E-2"/>
          <c:w val="0.85339276583240586"/>
          <c:h val="0.79772688995323959"/>
        </c:manualLayout>
      </c:layout>
      <c:lineChart>
        <c:grouping val="standard"/>
        <c:varyColors val="0"/>
        <c:ser>
          <c:idx val="0"/>
          <c:order val="0"/>
          <c:tx>
            <c:strRef>
              <c:f>'Tabell 4'!$A$96</c:f>
              <c:strCache>
                <c:ptCount val="1"/>
                <c:pt idx="0">
                  <c:v>Maligna tumörer i lymfatisk, blodbildande och besläktad vävnad</c:v>
                </c:pt>
              </c:strCache>
            </c:strRef>
          </c:tx>
          <c:spPr>
            <a:ln w="25400" cap="rnd">
              <a:solidFill>
                <a:srgbClr val="F8F2E8">
                  <a:lumMod val="75000"/>
                </a:srgbClr>
              </a:solidFill>
              <a:prstDash val="solid"/>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4'!$G$96:$G$113</c:f>
              <c:numCache>
                <c:formatCode>0.0" "%</c:formatCode>
                <c:ptCount val="18"/>
                <c:pt idx="0">
                  <c:v>0.11908219575951205</c:v>
                </c:pt>
                <c:pt idx="1">
                  <c:v>0.12801120448179271</c:v>
                </c:pt>
                <c:pt idx="2">
                  <c:v>0.10947666195190947</c:v>
                </c:pt>
                <c:pt idx="3">
                  <c:v>8.2868525896414344E-2</c:v>
                </c:pt>
                <c:pt idx="4">
                  <c:v>7.6695371367061352E-2</c:v>
                </c:pt>
                <c:pt idx="5">
                  <c:v>7.429871114480667E-2</c:v>
                </c:pt>
                <c:pt idx="6">
                  <c:v>6.7237471669604629E-2</c:v>
                </c:pt>
                <c:pt idx="7">
                  <c:v>6.2438057482656094E-2</c:v>
                </c:pt>
                <c:pt idx="8">
                  <c:v>6.0871624822359069E-2</c:v>
                </c:pt>
                <c:pt idx="9">
                  <c:v>5.5860805860805864E-2</c:v>
                </c:pt>
                <c:pt idx="10">
                  <c:v>5.5605786618444848E-2</c:v>
                </c:pt>
                <c:pt idx="11">
                  <c:v>4.1294167730949342E-2</c:v>
                </c:pt>
                <c:pt idx="12">
                  <c:v>4.0799333888426312E-2</c:v>
                </c:pt>
                <c:pt idx="13">
                  <c:v>4.0296231757786974E-2</c:v>
                </c:pt>
                <c:pt idx="14">
                  <c:v>2.9126213592233011E-2</c:v>
                </c:pt>
                <c:pt idx="15">
                  <c:v>3.1061259706643658E-2</c:v>
                </c:pt>
                <c:pt idx="16">
                  <c:v>2.665589660743134E-2</c:v>
                </c:pt>
                <c:pt idx="17">
                  <c:v>2.0471464019851116E-2</c:v>
                </c:pt>
              </c:numCache>
            </c:numRef>
          </c:val>
          <c:smooth val="0"/>
          <c:extLst>
            <c:ext xmlns:c16="http://schemas.microsoft.com/office/drawing/2014/chart" uri="{C3380CC4-5D6E-409C-BE32-E72D297353CC}">
              <c16:uniqueId val="{00000000-3761-4290-99D5-59D3D671B561}"/>
            </c:ext>
          </c:extLst>
        </c:ser>
        <c:ser>
          <c:idx val="1"/>
          <c:order val="1"/>
          <c:tx>
            <c:strRef>
              <c:f>'Tabell 4'!$A$114</c:f>
              <c:strCache>
                <c:ptCount val="1"/>
                <c:pt idx="0">
                  <c:v>Maligna tumörer i läpp, munhåla och svalg</c:v>
                </c:pt>
              </c:strCache>
            </c:strRef>
          </c:tx>
          <c:spPr>
            <a:ln w="25400" cap="rnd">
              <a:solidFill>
                <a:schemeClr val="accent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4'!$G$114:$G$131</c:f>
              <c:numCache>
                <c:formatCode>0.0" "%</c:formatCode>
                <c:ptCount val="18"/>
                <c:pt idx="0">
                  <c:v>2.306805074971165E-2</c:v>
                </c:pt>
                <c:pt idx="1">
                  <c:v>3.3526011560693639E-2</c:v>
                </c:pt>
                <c:pt idx="2">
                  <c:v>3.4406215316315207E-2</c:v>
                </c:pt>
                <c:pt idx="3">
                  <c:v>1.7364657814096015E-2</c:v>
                </c:pt>
                <c:pt idx="4">
                  <c:v>1.9853709508881923E-2</c:v>
                </c:pt>
                <c:pt idx="5">
                  <c:v>1.7857142857142856E-2</c:v>
                </c:pt>
                <c:pt idx="6">
                  <c:v>8.4190832553788595E-3</c:v>
                </c:pt>
                <c:pt idx="7">
                  <c:v>1.0849909584086799E-2</c:v>
                </c:pt>
                <c:pt idx="8">
                  <c:v>9.7517730496453903E-3</c:v>
                </c:pt>
                <c:pt idx="9">
                  <c:v>1.29136400322841E-2</c:v>
                </c:pt>
                <c:pt idx="10">
                  <c:v>1.4999999999999999E-2</c:v>
                </c:pt>
                <c:pt idx="11">
                  <c:v>1.3086989992301771E-2</c:v>
                </c:pt>
                <c:pt idx="12">
                  <c:v>8.1103000811030002E-3</c:v>
                </c:pt>
                <c:pt idx="13">
                  <c:v>1.0180109631949883E-2</c:v>
                </c:pt>
                <c:pt idx="14">
                  <c:v>1.1695906432748537E-2</c:v>
                </c:pt>
                <c:pt idx="15">
                  <c:v>3.5561877667140826E-3</c:v>
                </c:pt>
                <c:pt idx="16">
                  <c:v>9.1678420310296188E-3</c:v>
                </c:pt>
                <c:pt idx="17">
                  <c:v>4.7716428084526247E-3</c:v>
                </c:pt>
              </c:numCache>
            </c:numRef>
          </c:val>
          <c:smooth val="0"/>
          <c:extLst>
            <c:ext xmlns:c16="http://schemas.microsoft.com/office/drawing/2014/chart" uri="{C3380CC4-5D6E-409C-BE32-E72D297353CC}">
              <c16:uniqueId val="{00000008-D330-4F91-BADC-F0CD30C473CF}"/>
            </c:ext>
          </c:extLst>
        </c:ser>
        <c:ser>
          <c:idx val="2"/>
          <c:order val="2"/>
          <c:tx>
            <c:strRef>
              <c:f>'Tabell 4'!$A$132</c:f>
              <c:strCache>
                <c:ptCount val="1"/>
                <c:pt idx="0">
                  <c:v>Maligna tumörer i matsmältningsorganen</c:v>
                </c:pt>
              </c:strCache>
            </c:strRef>
          </c:tx>
          <c:spPr>
            <a:ln w="25400" cap="rnd">
              <a:solidFill>
                <a:srgbClr val="002B45">
                  <a:lumMod val="75000"/>
                  <a:lumOff val="25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4'!$G$132:$G$149</c:f>
              <c:numCache>
                <c:formatCode>0.0" "%</c:formatCode>
                <c:ptCount val="18"/>
                <c:pt idx="0">
                  <c:v>0.14324353564859893</c:v>
                </c:pt>
                <c:pt idx="1">
                  <c:v>0.16778814846971998</c:v>
                </c:pt>
                <c:pt idx="2">
                  <c:v>0.15266933952310613</c:v>
                </c:pt>
                <c:pt idx="3">
                  <c:v>0.16533843374774201</c:v>
                </c:pt>
                <c:pt idx="4">
                  <c:v>0.14744110479285133</c:v>
                </c:pt>
                <c:pt idx="5">
                  <c:v>0.14666800885846587</c:v>
                </c:pt>
                <c:pt idx="6">
                  <c:v>0.13545660080605523</c:v>
                </c:pt>
                <c:pt idx="7">
                  <c:v>0.13316311499558087</c:v>
                </c:pt>
                <c:pt idx="8">
                  <c:v>0.12504648568240981</c:v>
                </c:pt>
                <c:pt idx="9">
                  <c:v>0.12295684113865932</c:v>
                </c:pt>
                <c:pt idx="10">
                  <c:v>0.11588901775359087</c:v>
                </c:pt>
                <c:pt idx="11">
                  <c:v>0.11019189765458422</c:v>
                </c:pt>
                <c:pt idx="12">
                  <c:v>0.10662508428860418</c:v>
                </c:pt>
                <c:pt idx="13">
                  <c:v>0.10456257848472164</c:v>
                </c:pt>
                <c:pt idx="14">
                  <c:v>8.8177145116646899E-2</c:v>
                </c:pt>
                <c:pt idx="15">
                  <c:v>9.6091205211726385E-2</c:v>
                </c:pt>
                <c:pt idx="16">
                  <c:v>8.6505454268060111E-2</c:v>
                </c:pt>
                <c:pt idx="17">
                  <c:v>6.5652274658221987E-2</c:v>
                </c:pt>
              </c:numCache>
            </c:numRef>
          </c:val>
          <c:smooth val="0"/>
          <c:extLst>
            <c:ext xmlns:c16="http://schemas.microsoft.com/office/drawing/2014/chart" uri="{C3380CC4-5D6E-409C-BE32-E72D297353CC}">
              <c16:uniqueId val="{00000009-D330-4F91-BADC-F0CD30C473CF}"/>
            </c:ext>
          </c:extLst>
        </c:ser>
        <c:ser>
          <c:idx val="3"/>
          <c:order val="3"/>
          <c:tx>
            <c:strRef>
              <c:f>'Tabell 4'!$A$150</c:f>
              <c:strCache>
                <c:ptCount val="1"/>
                <c:pt idx="0">
                  <c:v>Maligna tumörer i mesotelial (kroppshåletäckande) vävnad och mjukvävnad</c:v>
                </c:pt>
              </c:strCache>
            </c:strRef>
          </c:tx>
          <c:spPr>
            <a:ln w="25400" cap="rnd">
              <a:solidFill>
                <a:srgbClr val="002B45">
                  <a:lumMod val="50000"/>
                  <a:lumOff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4'!$G$150:$G$167</c:f>
              <c:numCache>
                <c:formatCode>0.0" "%</c:formatCode>
                <c:ptCount val="18"/>
                <c:pt idx="0">
                  <c:v>0.19668246445497631</c:v>
                </c:pt>
                <c:pt idx="1">
                  <c:v>0.2132564841498559</c:v>
                </c:pt>
                <c:pt idx="2">
                  <c:v>0.2109375</c:v>
                </c:pt>
                <c:pt idx="3">
                  <c:v>0.21770334928229665</c:v>
                </c:pt>
                <c:pt idx="4">
                  <c:v>0.21553884711779447</c:v>
                </c:pt>
                <c:pt idx="5">
                  <c:v>0.22906403940886699</c:v>
                </c:pt>
                <c:pt idx="6">
                  <c:v>0.22528735632183908</c:v>
                </c:pt>
                <c:pt idx="7">
                  <c:v>0.20627802690582961</c:v>
                </c:pt>
                <c:pt idx="8">
                  <c:v>0.27317073170731709</c:v>
                </c:pt>
                <c:pt idx="9">
                  <c:v>0.20046082949308755</c:v>
                </c:pt>
                <c:pt idx="10">
                  <c:v>0.2391304347826087</c:v>
                </c:pt>
                <c:pt idx="11">
                  <c:v>0.29629629629629628</c:v>
                </c:pt>
                <c:pt idx="12">
                  <c:v>0.29729729729729731</c:v>
                </c:pt>
                <c:pt idx="13">
                  <c:v>0.29896907216494845</c:v>
                </c:pt>
                <c:pt idx="14">
                  <c:v>0.26582278481012656</c:v>
                </c:pt>
                <c:pt idx="15">
                  <c:v>0.19854721549636803</c:v>
                </c:pt>
                <c:pt idx="16">
                  <c:v>0.21428571428571427</c:v>
                </c:pt>
                <c:pt idx="17">
                  <c:v>0.17451523545706371</c:v>
                </c:pt>
              </c:numCache>
            </c:numRef>
          </c:val>
          <c:smooth val="0"/>
          <c:extLst>
            <c:ext xmlns:c16="http://schemas.microsoft.com/office/drawing/2014/chart" uri="{C3380CC4-5D6E-409C-BE32-E72D297353CC}">
              <c16:uniqueId val="{0000000A-D330-4F91-BADC-F0CD30C473CF}"/>
            </c:ext>
          </c:extLst>
        </c:ser>
        <c:ser>
          <c:idx val="4"/>
          <c:order val="4"/>
          <c:tx>
            <c:strRef>
              <c:f>'Tabell 4'!$A$168</c:f>
              <c:strCache>
                <c:ptCount val="1"/>
                <c:pt idx="0">
                  <c:v>Maligna tumörer i tyreoidea och andra endokrina körtlar</c:v>
                </c:pt>
              </c:strCache>
            </c:strRef>
          </c:tx>
          <c:spPr>
            <a:ln w="25400" cap="rnd">
              <a:solidFill>
                <a:srgbClr val="9A439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4'!$G$168:$G$185</c:f>
              <c:numCache>
                <c:formatCode>0.0" "%</c:formatCode>
                <c:ptCount val="18"/>
                <c:pt idx="0">
                  <c:v>3.281519861830743E-2</c:v>
                </c:pt>
                <c:pt idx="1">
                  <c:v>2.6382978723404255E-2</c:v>
                </c:pt>
                <c:pt idx="2">
                  <c:v>3.2541776605101144E-2</c:v>
                </c:pt>
                <c:pt idx="3">
                  <c:v>2.4979854955680902E-2</c:v>
                </c:pt>
                <c:pt idx="4">
                  <c:v>1.9145802650957292E-2</c:v>
                </c:pt>
                <c:pt idx="5">
                  <c:v>2.359882005899705E-2</c:v>
                </c:pt>
                <c:pt idx="6">
                  <c:v>1.6469038208168644E-2</c:v>
                </c:pt>
                <c:pt idx="7">
                  <c:v>1.0005885815185403E-2</c:v>
                </c:pt>
                <c:pt idx="8">
                  <c:v>9.3201754385964907E-3</c:v>
                </c:pt>
                <c:pt idx="9">
                  <c:v>1.6489988221436984E-2</c:v>
                </c:pt>
                <c:pt idx="10">
                  <c:v>1.4891179839633447E-2</c:v>
                </c:pt>
                <c:pt idx="11">
                  <c:v>1.3347570742124934E-2</c:v>
                </c:pt>
                <c:pt idx="12">
                  <c:v>1.556420233463035E-2</c:v>
                </c:pt>
                <c:pt idx="13">
                  <c:v>1.8075491759702286E-2</c:v>
                </c:pt>
                <c:pt idx="14">
                  <c:v>1.3024602026049204E-2</c:v>
                </c:pt>
                <c:pt idx="15">
                  <c:v>1.3473930872876391E-2</c:v>
                </c:pt>
                <c:pt idx="16">
                  <c:v>7.5154730327144119E-3</c:v>
                </c:pt>
                <c:pt idx="17">
                  <c:v>5.9113300492610842E-3</c:v>
                </c:pt>
              </c:numCache>
            </c:numRef>
          </c:val>
          <c:smooth val="0"/>
          <c:extLst>
            <c:ext xmlns:c16="http://schemas.microsoft.com/office/drawing/2014/chart" uri="{C3380CC4-5D6E-409C-BE32-E72D297353CC}">
              <c16:uniqueId val="{0000000B-D330-4F91-BADC-F0CD30C473CF}"/>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0.70000000000000007"/>
        </c:scaling>
        <c:delete val="0"/>
        <c:axPos val="l"/>
        <c:majorGridlines>
          <c:spPr>
            <a:ln w="6350" cap="flat" cmpd="sng" algn="ctr">
              <a:solidFill>
                <a:srgbClr val="BFBFBF"/>
              </a:solidFill>
              <a:round/>
            </a:ln>
            <a:effectLst/>
          </c:spPr>
        </c:majorGridlines>
        <c:numFmt formatCode="0.0&quot; &quot;%"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layout>
        <c:manualLayout>
          <c:xMode val="edge"/>
          <c:yMode val="edge"/>
          <c:x val="0.11343307544502691"/>
          <c:y val="5.4500607920683279E-2"/>
          <c:w val="0.84870022452882865"/>
          <c:h val="0.27890660038339338"/>
        </c:manualLayout>
      </c:layout>
      <c:overlay val="0"/>
      <c:spPr>
        <a:solidFill>
          <a:srgbClr val="FFFFFF"/>
        </a:solid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700274479171E-2"/>
          <c:y val="3.3232628398791542E-2"/>
          <c:w val="0.89186121385567718"/>
          <c:h val="0.85469776625353855"/>
        </c:manualLayout>
      </c:layout>
      <c:lineChart>
        <c:grouping val="standard"/>
        <c:varyColors val="0"/>
        <c:ser>
          <c:idx val="0"/>
          <c:order val="0"/>
          <c:tx>
            <c:strRef>
              <c:f>'Tabell 4'!$A$186</c:f>
              <c:strCache>
                <c:ptCount val="1"/>
                <c:pt idx="0">
                  <c:v>Maligna tumörer i urinorganen</c:v>
                </c:pt>
              </c:strCache>
            </c:strRef>
          </c:tx>
          <c:spPr>
            <a:ln w="25400" cap="rnd">
              <a:solidFill>
                <a:srgbClr val="9A4392"/>
              </a:solidFill>
              <a:prstDash val="solid"/>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4'!$G$186:$G$203</c:f>
              <c:numCache>
                <c:formatCode>0.0" "%</c:formatCode>
                <c:ptCount val="18"/>
                <c:pt idx="0">
                  <c:v>0.11681681681681681</c:v>
                </c:pt>
                <c:pt idx="1">
                  <c:v>9.8842134990115793E-2</c:v>
                </c:pt>
                <c:pt idx="2">
                  <c:v>9.5410292072322669E-2</c:v>
                </c:pt>
                <c:pt idx="3">
                  <c:v>9.0833564109664908E-2</c:v>
                </c:pt>
                <c:pt idx="4">
                  <c:v>8.1743869209809264E-2</c:v>
                </c:pt>
                <c:pt idx="5">
                  <c:v>7.8129152272123303E-2</c:v>
                </c:pt>
                <c:pt idx="6">
                  <c:v>9.4524793388429756E-2</c:v>
                </c:pt>
                <c:pt idx="7">
                  <c:v>7.2927597061909752E-2</c:v>
                </c:pt>
                <c:pt idx="8">
                  <c:v>6.3380281690140844E-2</c:v>
                </c:pt>
                <c:pt idx="9">
                  <c:v>6.507243044378018E-2</c:v>
                </c:pt>
                <c:pt idx="10">
                  <c:v>5.7572502685284639E-2</c:v>
                </c:pt>
                <c:pt idx="11">
                  <c:v>5.1395007342143903E-2</c:v>
                </c:pt>
                <c:pt idx="12">
                  <c:v>5.5244029075804779E-2</c:v>
                </c:pt>
                <c:pt idx="13">
                  <c:v>4.6395858223815215E-2</c:v>
                </c:pt>
                <c:pt idx="14">
                  <c:v>4.0708324852432323E-2</c:v>
                </c:pt>
                <c:pt idx="15">
                  <c:v>3.7173202614379085E-2</c:v>
                </c:pt>
                <c:pt idx="16">
                  <c:v>3.3365477338476376E-2</c:v>
                </c:pt>
                <c:pt idx="17">
                  <c:v>2.9500909274600931E-2</c:v>
                </c:pt>
              </c:numCache>
            </c:numRef>
          </c:val>
          <c:smooth val="0"/>
          <c:extLst>
            <c:ext xmlns:c16="http://schemas.microsoft.com/office/drawing/2014/chart" uri="{C3380CC4-5D6E-409C-BE32-E72D297353CC}">
              <c16:uniqueId val="{00000000-3761-4290-99D5-59D3D671B561}"/>
            </c:ext>
          </c:extLst>
        </c:ser>
        <c:ser>
          <c:idx val="1"/>
          <c:order val="1"/>
          <c:tx>
            <c:strRef>
              <c:f>'Tabell 4'!$A$204</c:f>
              <c:strCache>
                <c:ptCount val="1"/>
                <c:pt idx="0">
                  <c:v>Maligna tumörer i öga, hjärnan och andra delar av centrala nervsystemet</c:v>
                </c:pt>
              </c:strCache>
            </c:strRef>
          </c:tx>
          <c:spPr>
            <a:ln w="25400" cap="rnd">
              <a:solidFill>
                <a:schemeClr val="accent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4'!$G$204:$G$221</c:f>
              <c:numCache>
                <c:formatCode>0.0" "%</c:formatCode>
                <c:ptCount val="18"/>
                <c:pt idx="0">
                  <c:v>0.17607973421926909</c:v>
                </c:pt>
                <c:pt idx="1">
                  <c:v>0.18460490463215259</c:v>
                </c:pt>
                <c:pt idx="2">
                  <c:v>0.17962835512732278</c:v>
                </c:pt>
                <c:pt idx="3">
                  <c:v>0.15531335149863759</c:v>
                </c:pt>
                <c:pt idx="4">
                  <c:v>0.15076717811874582</c:v>
                </c:pt>
                <c:pt idx="5">
                  <c:v>0.10482430017867779</c:v>
                </c:pt>
                <c:pt idx="6">
                  <c:v>0.11049723756906077</c:v>
                </c:pt>
                <c:pt idx="7">
                  <c:v>0.11800486618004866</c:v>
                </c:pt>
                <c:pt idx="8">
                  <c:v>9.6944770857814333E-2</c:v>
                </c:pt>
                <c:pt idx="9">
                  <c:v>9.7714285714285712E-2</c:v>
                </c:pt>
                <c:pt idx="10">
                  <c:v>8.9080459770114945E-2</c:v>
                </c:pt>
                <c:pt idx="11">
                  <c:v>7.990314769975787E-2</c:v>
                </c:pt>
                <c:pt idx="12">
                  <c:v>6.7522321428571425E-2</c:v>
                </c:pt>
                <c:pt idx="13">
                  <c:v>6.6091954022988508E-2</c:v>
                </c:pt>
                <c:pt idx="14">
                  <c:v>6.7624177139437469E-2</c:v>
                </c:pt>
                <c:pt idx="15">
                  <c:v>7.858428314337132E-2</c:v>
                </c:pt>
                <c:pt idx="16">
                  <c:v>6.4359441408621737E-2</c:v>
                </c:pt>
                <c:pt idx="17">
                  <c:v>5.0387596899224806E-2</c:v>
                </c:pt>
              </c:numCache>
            </c:numRef>
          </c:val>
          <c:smooth val="0"/>
          <c:extLst>
            <c:ext xmlns:c16="http://schemas.microsoft.com/office/drawing/2014/chart" uri="{C3380CC4-5D6E-409C-BE32-E72D297353CC}">
              <c16:uniqueId val="{00000008-FABE-48EA-87AD-6A0A7C521B1F}"/>
            </c:ext>
          </c:extLst>
        </c:ser>
        <c:ser>
          <c:idx val="2"/>
          <c:order val="2"/>
          <c:tx>
            <c:strRef>
              <c:f>'Tabell 4'!$A$222</c:f>
              <c:strCache>
                <c:ptCount val="1"/>
                <c:pt idx="0">
                  <c:v>Maligna tumörer med ofullständigt angivna, sekundära och ospecificerade lokalisationer</c:v>
                </c:pt>
              </c:strCache>
            </c:strRef>
          </c:tx>
          <c:spPr>
            <a:ln w="25400" cap="rnd">
              <a:solidFill>
                <a:srgbClr val="00385C">
                  <a:lumMod val="75000"/>
                  <a:lumOff val="25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4'!$G$222:$G$239</c:f>
              <c:numCache>
                <c:formatCode>0.0" "%</c:formatCode>
                <c:ptCount val="18"/>
                <c:pt idx="0">
                  <c:v>0.23483226266952176</c:v>
                </c:pt>
                <c:pt idx="1">
                  <c:v>0.23103212576896787</c:v>
                </c:pt>
                <c:pt idx="2">
                  <c:v>0.21899529042386184</c:v>
                </c:pt>
                <c:pt idx="3">
                  <c:v>0.24631268436578171</c:v>
                </c:pt>
                <c:pt idx="4">
                  <c:v>0.21727019498607242</c:v>
                </c:pt>
                <c:pt idx="5">
                  <c:v>0.28030888030888029</c:v>
                </c:pt>
                <c:pt idx="6">
                  <c:v>0.24609665427509295</c:v>
                </c:pt>
                <c:pt idx="7">
                  <c:v>0.27667682926829268</c:v>
                </c:pt>
                <c:pt idx="8">
                  <c:v>0.28440366972477066</c:v>
                </c:pt>
                <c:pt idx="9">
                  <c:v>0.26035031847133761</c:v>
                </c:pt>
                <c:pt idx="10">
                  <c:v>0.30989370400654132</c:v>
                </c:pt>
                <c:pt idx="11">
                  <c:v>0.3934065934065934</c:v>
                </c:pt>
                <c:pt idx="12">
                  <c:v>0.44665885111371628</c:v>
                </c:pt>
                <c:pt idx="13">
                  <c:v>0.4584837545126354</c:v>
                </c:pt>
                <c:pt idx="14">
                  <c:v>0.40153452685421998</c:v>
                </c:pt>
                <c:pt idx="15">
                  <c:v>0.52400548696844995</c:v>
                </c:pt>
                <c:pt idx="16">
                  <c:v>0.46184210526315789</c:v>
                </c:pt>
                <c:pt idx="17">
                  <c:v>0.49845201238390091</c:v>
                </c:pt>
              </c:numCache>
            </c:numRef>
          </c:val>
          <c:smooth val="0"/>
          <c:extLst>
            <c:ext xmlns:c16="http://schemas.microsoft.com/office/drawing/2014/chart" uri="{C3380CC4-5D6E-409C-BE32-E72D297353CC}">
              <c16:uniqueId val="{00000009-FABE-48EA-87AD-6A0A7C521B1F}"/>
            </c:ext>
          </c:extLst>
        </c:ser>
        <c:ser>
          <c:idx val="3"/>
          <c:order val="3"/>
          <c:tx>
            <c:strRef>
              <c:f>'Tabell 4'!$A$240</c:f>
              <c:strCache>
                <c:ptCount val="1"/>
                <c:pt idx="0">
                  <c:v>Melanom och andra maligna tumörer i huden</c:v>
                </c:pt>
              </c:strCache>
            </c:strRef>
          </c:tx>
          <c:spPr>
            <a:ln w="25400" cap="rnd">
              <a:solidFill>
                <a:srgbClr val="00385C">
                  <a:lumMod val="50000"/>
                  <a:lumOff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4'!$G$240:$G$257</c:f>
              <c:numCache>
                <c:formatCode>0.0" "%</c:formatCode>
                <c:ptCount val="18"/>
                <c:pt idx="0">
                  <c:v>3.3648968549205273E-2</c:v>
                </c:pt>
                <c:pt idx="1">
                  <c:v>2.9213826858366473E-2</c:v>
                </c:pt>
                <c:pt idx="2">
                  <c:v>2.8384942319368549E-2</c:v>
                </c:pt>
                <c:pt idx="3">
                  <c:v>2.423574772789865E-2</c:v>
                </c:pt>
                <c:pt idx="4">
                  <c:v>2.4017467248908297E-2</c:v>
                </c:pt>
                <c:pt idx="5">
                  <c:v>2.1377081779766344E-2</c:v>
                </c:pt>
                <c:pt idx="6">
                  <c:v>1.6553067185978577E-2</c:v>
                </c:pt>
                <c:pt idx="7">
                  <c:v>1.5626683909904085E-2</c:v>
                </c:pt>
                <c:pt idx="8">
                  <c:v>1.6186140617096612E-2</c:v>
                </c:pt>
                <c:pt idx="9">
                  <c:v>1.5930018416206261E-2</c:v>
                </c:pt>
                <c:pt idx="10">
                  <c:v>1.262761955937668E-2</c:v>
                </c:pt>
                <c:pt idx="11">
                  <c:v>1.1646418098031002E-2</c:v>
                </c:pt>
                <c:pt idx="12">
                  <c:v>1.085794192646212E-2</c:v>
                </c:pt>
                <c:pt idx="13">
                  <c:v>9.5216841478836575E-3</c:v>
                </c:pt>
                <c:pt idx="14">
                  <c:v>8.5451977401129944E-3</c:v>
                </c:pt>
                <c:pt idx="15">
                  <c:v>6.1184697102131379E-3</c:v>
                </c:pt>
                <c:pt idx="16">
                  <c:v>6.2707051585423569E-3</c:v>
                </c:pt>
                <c:pt idx="17">
                  <c:v>3.2040079226377722E-3</c:v>
                </c:pt>
              </c:numCache>
            </c:numRef>
          </c:val>
          <c:smooth val="0"/>
          <c:extLst>
            <c:ext xmlns:c16="http://schemas.microsoft.com/office/drawing/2014/chart" uri="{C3380CC4-5D6E-409C-BE32-E72D297353CC}">
              <c16:uniqueId val="{0000000A-FABE-48EA-87AD-6A0A7C521B1F}"/>
            </c:ext>
          </c:extLst>
        </c:ser>
        <c:ser>
          <c:idx val="4"/>
          <c:order val="4"/>
          <c:tx>
            <c:strRef>
              <c:f>'Tabell 4'!$A$258</c:f>
              <c:strCache>
                <c:ptCount val="1"/>
                <c:pt idx="0">
                  <c:v>Tumörer av osäker eller okänd natur</c:v>
                </c:pt>
              </c:strCache>
            </c:strRef>
          </c:tx>
          <c:spPr>
            <a:ln w="25400" cap="rnd">
              <a:solidFill>
                <a:srgbClr val="FCFAF7">
                  <a:lumMod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4'!$G$258:$G$275</c:f>
              <c:numCache>
                <c:formatCode>0.0" "%</c:formatCode>
                <c:ptCount val="18"/>
                <c:pt idx="0">
                  <c:v>0.49756888168557534</c:v>
                </c:pt>
                <c:pt idx="1">
                  <c:v>0.50077519379844959</c:v>
                </c:pt>
                <c:pt idx="2">
                  <c:v>0.49585406301824214</c:v>
                </c:pt>
                <c:pt idx="3">
                  <c:v>0.42057488653555219</c:v>
                </c:pt>
                <c:pt idx="4">
                  <c:v>0.35978835978835977</c:v>
                </c:pt>
                <c:pt idx="5">
                  <c:v>0.34523809523809523</c:v>
                </c:pt>
                <c:pt idx="6">
                  <c:v>0.29913473423980225</c:v>
                </c:pt>
                <c:pt idx="7">
                  <c:v>0.26666666666666666</c:v>
                </c:pt>
                <c:pt idx="8">
                  <c:v>0.30906768837803322</c:v>
                </c:pt>
                <c:pt idx="9">
                  <c:v>0.24398249452954049</c:v>
                </c:pt>
                <c:pt idx="10">
                  <c:v>0.25995807127882598</c:v>
                </c:pt>
                <c:pt idx="11">
                  <c:v>0.22661122661122662</c:v>
                </c:pt>
                <c:pt idx="12">
                  <c:v>0.20813623462630085</c:v>
                </c:pt>
                <c:pt idx="13">
                  <c:v>0.19412878787878787</c:v>
                </c:pt>
                <c:pt idx="14">
                  <c:v>0.18376068376068377</c:v>
                </c:pt>
                <c:pt idx="15">
                  <c:v>0.15428571428571428</c:v>
                </c:pt>
                <c:pt idx="16">
                  <c:v>0.12123817712811694</c:v>
                </c:pt>
                <c:pt idx="17">
                  <c:v>8.0438756855575874E-2</c:v>
                </c:pt>
              </c:numCache>
            </c:numRef>
          </c:val>
          <c:smooth val="0"/>
          <c:extLst>
            <c:ext xmlns:c16="http://schemas.microsoft.com/office/drawing/2014/chart" uri="{C3380CC4-5D6E-409C-BE32-E72D297353CC}">
              <c16:uniqueId val="{0000000B-FABE-48EA-87AD-6A0A7C521B1F}"/>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0.70000000000000007"/>
        </c:scaling>
        <c:delete val="0"/>
        <c:axPos val="l"/>
        <c:majorGridlines>
          <c:spPr>
            <a:ln w="6350" cap="flat" cmpd="sng" algn="ctr">
              <a:solidFill>
                <a:srgbClr val="BFBFBF"/>
              </a:solidFill>
              <a:round/>
            </a:ln>
            <a:effectLst/>
          </c:spPr>
        </c:majorGridlines>
        <c:numFmt formatCode="0.0&quot; &quot;%"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layout>
        <c:manualLayout>
          <c:xMode val="edge"/>
          <c:yMode val="edge"/>
          <c:x val="8.4578598611715322E-2"/>
          <c:y val="6.4300497181054789E-3"/>
          <c:w val="0.90887045753867124"/>
          <c:h val="0.26245212550848063"/>
        </c:manualLayout>
      </c:layout>
      <c:overlay val="0"/>
      <c:spPr>
        <a:solidFill>
          <a:srgbClr val="FFFFFF"/>
        </a:solid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bronk och lunga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rgbClr val="017CC1">
                  <a:lumMod val="75000"/>
                </a:srgbClr>
              </a:solidFill>
              <a:prstDash val="solid"/>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6A-L'!$B$7:$B$24</c:f>
              <c:numCache>
                <c:formatCode>_-* #\ ##0_-;\-* #\ ##0_-;_-* "-"??_-;_-@_-</c:formatCode>
                <c:ptCount val="18"/>
                <c:pt idx="0">
                  <c:v>3467</c:v>
                </c:pt>
                <c:pt idx="1">
                  <c:v>3490</c:v>
                </c:pt>
                <c:pt idx="2">
                  <c:v>3614</c:v>
                </c:pt>
                <c:pt idx="3">
                  <c:v>3639</c:v>
                </c:pt>
                <c:pt idx="4">
                  <c:v>3814</c:v>
                </c:pt>
                <c:pt idx="5">
                  <c:v>3903</c:v>
                </c:pt>
                <c:pt idx="6">
                  <c:v>4007</c:v>
                </c:pt>
                <c:pt idx="7">
                  <c:v>3986</c:v>
                </c:pt>
                <c:pt idx="8">
                  <c:v>3981</c:v>
                </c:pt>
                <c:pt idx="9">
                  <c:v>4180</c:v>
                </c:pt>
                <c:pt idx="10">
                  <c:v>4276</c:v>
                </c:pt>
                <c:pt idx="11">
                  <c:v>4303</c:v>
                </c:pt>
                <c:pt idx="12">
                  <c:v>4379</c:v>
                </c:pt>
                <c:pt idx="13">
                  <c:v>4701</c:v>
                </c:pt>
                <c:pt idx="14">
                  <c:v>4561</c:v>
                </c:pt>
                <c:pt idx="15">
                  <c:v>4410</c:v>
                </c:pt>
                <c:pt idx="16">
                  <c:v>4600</c:v>
                </c:pt>
                <c:pt idx="17">
                  <c:v>4433</c:v>
                </c:pt>
              </c:numCache>
            </c:numRef>
          </c:val>
          <c:smooth val="0"/>
          <c:extLst>
            <c:ext xmlns:c16="http://schemas.microsoft.com/office/drawing/2014/chart" uri="{C3380CC4-5D6E-409C-BE32-E72D297353CC}">
              <c16:uniqueId val="{00000000-3761-4290-99D5-59D3D671B561}"/>
            </c:ext>
          </c:extLst>
        </c:ser>
        <c:ser>
          <c:idx val="3"/>
          <c:order val="3"/>
          <c:tx>
            <c:strRef>
              <c:f>'Tabell 6A-L'!$E$6</c:f>
              <c:strCache>
                <c:ptCount val="1"/>
                <c:pt idx="0">
                  <c:v> Can antal + DCI </c:v>
                </c:pt>
              </c:strCache>
            </c:strRef>
          </c:tx>
          <c:spPr>
            <a:ln w="28575" cap="rnd">
              <a:solidFill>
                <a:srgbClr val="017CC1"/>
              </a:solidFill>
              <a:prstDash val="solid"/>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6A-L'!$E$7:$E$24</c:f>
              <c:numCache>
                <c:formatCode>_-* #\ ##0_-;\-* #\ ##0_-;_-* "-"??_-;_-@_-</c:formatCode>
                <c:ptCount val="18"/>
                <c:pt idx="0">
                  <c:v>3984</c:v>
                </c:pt>
                <c:pt idx="1">
                  <c:v>4037</c:v>
                </c:pt>
                <c:pt idx="2">
                  <c:v>4176</c:v>
                </c:pt>
                <c:pt idx="3">
                  <c:v>4182</c:v>
                </c:pt>
                <c:pt idx="4">
                  <c:v>4344</c:v>
                </c:pt>
                <c:pt idx="5">
                  <c:v>4447</c:v>
                </c:pt>
                <c:pt idx="6">
                  <c:v>4545</c:v>
                </c:pt>
                <c:pt idx="7">
                  <c:v>4478</c:v>
                </c:pt>
                <c:pt idx="8">
                  <c:v>4557</c:v>
                </c:pt>
                <c:pt idx="9">
                  <c:v>4715</c:v>
                </c:pt>
                <c:pt idx="10">
                  <c:v>4820</c:v>
                </c:pt>
                <c:pt idx="11">
                  <c:v>4850</c:v>
                </c:pt>
                <c:pt idx="12">
                  <c:v>4937</c:v>
                </c:pt>
                <c:pt idx="13">
                  <c:v>5208</c:v>
                </c:pt>
                <c:pt idx="14">
                  <c:v>5054</c:v>
                </c:pt>
                <c:pt idx="15">
                  <c:v>4896</c:v>
                </c:pt>
                <c:pt idx="16">
                  <c:v>5113</c:v>
                </c:pt>
                <c:pt idx="17">
                  <c:v>4814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1-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ext>
        </c:extLst>
      </c:lineChart>
      <c:lineChart>
        <c:grouping val="standard"/>
        <c:varyColors val="0"/>
        <c:ser>
          <c:idx val="4"/>
          <c:order val="4"/>
          <c:tx>
            <c:v>DCI (%)</c:v>
          </c:tx>
          <c:spPr>
            <a:ln w="28575" cap="rnd">
              <a:solidFill>
                <a:srgbClr val="002B45">
                  <a:lumMod val="10000"/>
                  <a:lumOff val="90000"/>
                </a:srgbClr>
              </a:solidFill>
              <a:prstDash val="solid"/>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6A-L'!$F$7:$F$24</c:f>
              <c:numCache>
                <c:formatCode>0.0" "%</c:formatCode>
                <c:ptCount val="18"/>
                <c:pt idx="0">
                  <c:v>0.14912027689645227</c:v>
                </c:pt>
                <c:pt idx="1">
                  <c:v>0.15673352435530086</c:v>
                </c:pt>
                <c:pt idx="2">
                  <c:v>0.15550636413945768</c:v>
                </c:pt>
                <c:pt idx="3">
                  <c:v>0.14921681780708987</c:v>
                </c:pt>
                <c:pt idx="4">
                  <c:v>0.13896171997902465</c:v>
                </c:pt>
                <c:pt idx="5">
                  <c:v>0.1393799641301563</c:v>
                </c:pt>
                <c:pt idx="6">
                  <c:v>0.13426503618667332</c:v>
                </c:pt>
                <c:pt idx="7">
                  <c:v>0.12343201204214752</c:v>
                </c:pt>
                <c:pt idx="8">
                  <c:v>0.14468726450640543</c:v>
                </c:pt>
                <c:pt idx="9">
                  <c:v>0.12799043062200957</c:v>
                </c:pt>
                <c:pt idx="10">
                  <c:v>0.12722170252572498</c:v>
                </c:pt>
                <c:pt idx="11">
                  <c:v>0.12712061352544737</c:v>
                </c:pt>
                <c:pt idx="12">
                  <c:v>0.12742635304864125</c:v>
                </c:pt>
                <c:pt idx="13">
                  <c:v>0.10784939374601149</c:v>
                </c:pt>
                <c:pt idx="14">
                  <c:v>0.1080903310677483</c:v>
                </c:pt>
                <c:pt idx="15">
                  <c:v>0.11020408163265306</c:v>
                </c:pt>
                <c:pt idx="16">
                  <c:v>0.11152173913043478</c:v>
                </c:pt>
                <c:pt idx="17">
                  <c:v>8.5946311752763363E-2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30000000000000004"/>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lever</a:t>
            </a:r>
            <a:r>
              <a:rPr lang="sv-SE" baseline="0"/>
              <a:t> </a:t>
            </a:r>
            <a:r>
              <a:rPr lang="sv-SE"/>
              <a:t>och intrahepatiska gallgångar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6A-L'!$A$28:$A$45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6A-L'!$B$28:$B$45</c:f>
              <c:numCache>
                <c:formatCode>_-* #\ ##0_-;\-* #\ ##0_-;_-* "-"??_-;_-@_-</c:formatCode>
                <c:ptCount val="18"/>
                <c:pt idx="0">
                  <c:v>482</c:v>
                </c:pt>
                <c:pt idx="1">
                  <c:v>429</c:v>
                </c:pt>
                <c:pt idx="2">
                  <c:v>433</c:v>
                </c:pt>
                <c:pt idx="3">
                  <c:v>500</c:v>
                </c:pt>
                <c:pt idx="4">
                  <c:v>561</c:v>
                </c:pt>
                <c:pt idx="5">
                  <c:v>559</c:v>
                </c:pt>
                <c:pt idx="6">
                  <c:v>607</c:v>
                </c:pt>
                <c:pt idx="7">
                  <c:v>598</c:v>
                </c:pt>
                <c:pt idx="8">
                  <c:v>719</c:v>
                </c:pt>
                <c:pt idx="9">
                  <c:v>758</c:v>
                </c:pt>
                <c:pt idx="10">
                  <c:v>719</c:v>
                </c:pt>
                <c:pt idx="11">
                  <c:v>793</c:v>
                </c:pt>
                <c:pt idx="12">
                  <c:v>826</c:v>
                </c:pt>
                <c:pt idx="13">
                  <c:v>916</c:v>
                </c:pt>
                <c:pt idx="14">
                  <c:v>899</c:v>
                </c:pt>
                <c:pt idx="15">
                  <c:v>774</c:v>
                </c:pt>
                <c:pt idx="16">
                  <c:v>868</c:v>
                </c:pt>
                <c:pt idx="17">
                  <c:v>852</c:v>
                </c:pt>
              </c:numCache>
            </c:numRef>
          </c:val>
          <c:smooth val="0"/>
          <c:extLst>
            <c:ext xmlns:c16="http://schemas.microsoft.com/office/drawing/2014/chart" uri="{C3380CC4-5D6E-409C-BE32-E72D297353CC}">
              <c16:uniqueId val="{00000000-5399-4E09-8976-86A47E9D58F6}"/>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6A-L'!$A$28:$A$45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6A-L'!$E$28:$E$45</c:f>
              <c:numCache>
                <c:formatCode>_-* #\ ##0_-;\-* #\ ##0_-;_-* "-"??_-;_-@_-</c:formatCode>
                <c:ptCount val="18"/>
                <c:pt idx="0">
                  <c:v>696</c:v>
                </c:pt>
                <c:pt idx="1">
                  <c:v>676</c:v>
                </c:pt>
                <c:pt idx="2">
                  <c:v>686</c:v>
                </c:pt>
                <c:pt idx="3">
                  <c:v>747</c:v>
                </c:pt>
                <c:pt idx="4">
                  <c:v>800</c:v>
                </c:pt>
                <c:pt idx="5">
                  <c:v>802</c:v>
                </c:pt>
                <c:pt idx="6">
                  <c:v>806</c:v>
                </c:pt>
                <c:pt idx="7">
                  <c:v>776</c:v>
                </c:pt>
                <c:pt idx="8">
                  <c:v>917</c:v>
                </c:pt>
                <c:pt idx="9">
                  <c:v>973</c:v>
                </c:pt>
                <c:pt idx="10">
                  <c:v>898</c:v>
                </c:pt>
                <c:pt idx="11">
                  <c:v>974</c:v>
                </c:pt>
                <c:pt idx="12">
                  <c:v>1026</c:v>
                </c:pt>
                <c:pt idx="13">
                  <c:v>1121</c:v>
                </c:pt>
                <c:pt idx="14">
                  <c:v>1106</c:v>
                </c:pt>
                <c:pt idx="15">
                  <c:v>955</c:v>
                </c:pt>
                <c:pt idx="16">
                  <c:v>1069</c:v>
                </c:pt>
                <c:pt idx="17">
                  <c:v>1003</c:v>
                </c:pt>
              </c:numCache>
            </c:numRef>
          </c:val>
          <c:smooth val="0"/>
          <c:extLst>
            <c:ext xmlns:c16="http://schemas.microsoft.com/office/drawing/2014/chart" uri="{C3380CC4-5D6E-409C-BE32-E72D297353CC}">
              <c16:uniqueId val="{00000001-5399-4E09-8976-86A47E9D58F6}"/>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6A-L'!$A$28:$A$45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5399-4E09-8976-86A47E9D58F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6A-L'!$A$28:$A$45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5399-4E09-8976-86A47E9D58F6}"/>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6A-L'!$F$28:$F$45</c:f>
              <c:numCache>
                <c:formatCode>0.0" "%</c:formatCode>
                <c:ptCount val="18"/>
                <c:pt idx="0">
                  <c:v>0.44398340248962653</c:v>
                </c:pt>
                <c:pt idx="1">
                  <c:v>0.5757575757575758</c:v>
                </c:pt>
                <c:pt idx="2">
                  <c:v>0.58429561200923785</c:v>
                </c:pt>
                <c:pt idx="3">
                  <c:v>0.49399999999999999</c:v>
                </c:pt>
                <c:pt idx="4">
                  <c:v>0.42602495543672014</c:v>
                </c:pt>
                <c:pt idx="5">
                  <c:v>0.43470483005366728</c:v>
                </c:pt>
                <c:pt idx="6">
                  <c:v>0.32784184514003295</c:v>
                </c:pt>
                <c:pt idx="7">
                  <c:v>0.2976588628762542</c:v>
                </c:pt>
                <c:pt idx="8">
                  <c:v>0.27538247566063978</c:v>
                </c:pt>
                <c:pt idx="9">
                  <c:v>0.28364116094986808</c:v>
                </c:pt>
                <c:pt idx="10">
                  <c:v>0.24895688456189152</c:v>
                </c:pt>
                <c:pt idx="11">
                  <c:v>0.22824716267339218</c:v>
                </c:pt>
                <c:pt idx="12">
                  <c:v>0.24213075060532688</c:v>
                </c:pt>
                <c:pt idx="13">
                  <c:v>0.22379912663755458</c:v>
                </c:pt>
                <c:pt idx="14">
                  <c:v>0.23025583982202447</c:v>
                </c:pt>
                <c:pt idx="15">
                  <c:v>0.23385012919896642</c:v>
                </c:pt>
                <c:pt idx="16">
                  <c:v>0.23156682027649769</c:v>
                </c:pt>
                <c:pt idx="17">
                  <c:v>0.17723004694835681</c:v>
                </c:pt>
              </c:numCache>
            </c:numRef>
          </c:val>
          <c:smooth val="0"/>
          <c:extLst>
            <c:ext xmlns:c16="http://schemas.microsoft.com/office/drawing/2014/chart" uri="{C3380CC4-5D6E-409C-BE32-E72D297353CC}">
              <c16:uniqueId val="{00000002-5399-4E09-8976-86A47E9D58F6}"/>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8"/>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pankreas</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6A-L'!$A$49:$A$66</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6A-L'!$B$49:$B$66</c:f>
              <c:numCache>
                <c:formatCode>_-* #\ ##0_-;\-* #\ ##0_-;_-* "-"??_-;_-@_-</c:formatCode>
                <c:ptCount val="18"/>
                <c:pt idx="0">
                  <c:v>922</c:v>
                </c:pt>
                <c:pt idx="1">
                  <c:v>888</c:v>
                </c:pt>
                <c:pt idx="2">
                  <c:v>950</c:v>
                </c:pt>
                <c:pt idx="3">
                  <c:v>887</c:v>
                </c:pt>
                <c:pt idx="4">
                  <c:v>983</c:v>
                </c:pt>
                <c:pt idx="5">
                  <c:v>1073</c:v>
                </c:pt>
                <c:pt idx="6">
                  <c:v>1126</c:v>
                </c:pt>
                <c:pt idx="7">
                  <c:v>1137</c:v>
                </c:pt>
                <c:pt idx="8">
                  <c:v>1294</c:v>
                </c:pt>
                <c:pt idx="9">
                  <c:v>1382</c:v>
                </c:pt>
                <c:pt idx="10">
                  <c:v>1414</c:v>
                </c:pt>
                <c:pt idx="11">
                  <c:v>1458</c:v>
                </c:pt>
                <c:pt idx="12">
                  <c:v>1588</c:v>
                </c:pt>
                <c:pt idx="13">
                  <c:v>1499</c:v>
                </c:pt>
                <c:pt idx="14">
                  <c:v>1608</c:v>
                </c:pt>
                <c:pt idx="15">
                  <c:v>1631</c:v>
                </c:pt>
                <c:pt idx="16">
                  <c:v>1711</c:v>
                </c:pt>
                <c:pt idx="17">
                  <c:v>1698</c:v>
                </c:pt>
              </c:numCache>
            </c:numRef>
          </c:val>
          <c:smooth val="0"/>
          <c:extLst>
            <c:ext xmlns:c16="http://schemas.microsoft.com/office/drawing/2014/chart" uri="{C3380CC4-5D6E-409C-BE32-E72D297353CC}">
              <c16:uniqueId val="{00000000-A1F4-48F0-BDB7-A7C8BAE10676}"/>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6A-L'!$A$49:$A$66</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6A-L'!$E$49:$E$66</c:f>
              <c:numCache>
                <c:formatCode>_-* #\ ##0_-;\-* #\ ##0_-;_-* "-"??_-;_-@_-</c:formatCode>
                <c:ptCount val="18"/>
                <c:pt idx="0">
                  <c:v>1421</c:v>
                </c:pt>
                <c:pt idx="1">
                  <c:v>1465</c:v>
                </c:pt>
                <c:pt idx="2">
                  <c:v>1497</c:v>
                </c:pt>
                <c:pt idx="3">
                  <c:v>1517</c:v>
                </c:pt>
                <c:pt idx="4">
                  <c:v>1558</c:v>
                </c:pt>
                <c:pt idx="5">
                  <c:v>1609</c:v>
                </c:pt>
                <c:pt idx="6">
                  <c:v>1652</c:v>
                </c:pt>
                <c:pt idx="7">
                  <c:v>1654</c:v>
                </c:pt>
                <c:pt idx="8">
                  <c:v>1799</c:v>
                </c:pt>
                <c:pt idx="9">
                  <c:v>1890</c:v>
                </c:pt>
                <c:pt idx="10">
                  <c:v>1904</c:v>
                </c:pt>
                <c:pt idx="11">
                  <c:v>1965</c:v>
                </c:pt>
                <c:pt idx="12">
                  <c:v>2084</c:v>
                </c:pt>
                <c:pt idx="13">
                  <c:v>2008</c:v>
                </c:pt>
                <c:pt idx="14">
                  <c:v>2044</c:v>
                </c:pt>
                <c:pt idx="15">
                  <c:v>2118</c:v>
                </c:pt>
                <c:pt idx="16">
                  <c:v>2185</c:v>
                </c:pt>
                <c:pt idx="17">
                  <c:v>2031</c:v>
                </c:pt>
              </c:numCache>
            </c:numRef>
          </c:val>
          <c:smooth val="0"/>
          <c:extLst>
            <c:ext xmlns:c16="http://schemas.microsoft.com/office/drawing/2014/chart" uri="{C3380CC4-5D6E-409C-BE32-E72D297353CC}">
              <c16:uniqueId val="{00000001-A1F4-48F0-BDB7-A7C8BAE10676}"/>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6A-L'!$A$49:$A$66</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A1F4-48F0-BDB7-A7C8BAE1067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6A-L'!$A$49:$A$66</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A1F4-48F0-BDB7-A7C8BAE10676}"/>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6A-L'!$F$49:$F$66</c:f>
              <c:numCache>
                <c:formatCode>0.0" "%</c:formatCode>
                <c:ptCount val="18"/>
                <c:pt idx="0">
                  <c:v>0.54121475054229939</c:v>
                </c:pt>
                <c:pt idx="1">
                  <c:v>0.64977477477477474</c:v>
                </c:pt>
                <c:pt idx="2">
                  <c:v>0.57578947368421052</c:v>
                </c:pt>
                <c:pt idx="3">
                  <c:v>0.71025930101465617</c:v>
                </c:pt>
                <c:pt idx="4">
                  <c:v>0.58494404883011186</c:v>
                </c:pt>
                <c:pt idx="5">
                  <c:v>0.49953401677539611</c:v>
                </c:pt>
                <c:pt idx="6">
                  <c:v>0.46714031971580816</c:v>
                </c:pt>
                <c:pt idx="7">
                  <c:v>0.45470536499560249</c:v>
                </c:pt>
                <c:pt idx="8">
                  <c:v>0.39026275115919629</c:v>
                </c:pt>
                <c:pt idx="9">
                  <c:v>0.36758321273516642</c:v>
                </c:pt>
                <c:pt idx="10">
                  <c:v>0.34653465346534651</c:v>
                </c:pt>
                <c:pt idx="11">
                  <c:v>0.34773662551440332</c:v>
                </c:pt>
                <c:pt idx="12">
                  <c:v>0.31234256926952142</c:v>
                </c:pt>
                <c:pt idx="13">
                  <c:v>0.33955970647098066</c:v>
                </c:pt>
                <c:pt idx="14">
                  <c:v>0.27114427860696516</c:v>
                </c:pt>
                <c:pt idx="15">
                  <c:v>0.29858982219497243</c:v>
                </c:pt>
                <c:pt idx="16">
                  <c:v>0.27703097603740501</c:v>
                </c:pt>
                <c:pt idx="17">
                  <c:v>0.196113074204947</c:v>
                </c:pt>
              </c:numCache>
            </c:numRef>
          </c:val>
          <c:smooth val="0"/>
          <c:extLst>
            <c:ext xmlns:c16="http://schemas.microsoft.com/office/drawing/2014/chart" uri="{C3380CC4-5D6E-409C-BE32-E72D297353CC}">
              <c16:uniqueId val="{00000002-A1F4-48F0-BDB7-A7C8BAE10676}"/>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tjocktarm</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6A-L'!$A$70:$A$87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6A-L'!$B$70:$B$87</c:f>
              <c:numCache>
                <c:formatCode>_-* #\ ##0_-;\-* #\ ##0_-;_-* "-"??_-;_-@_-</c:formatCode>
                <c:ptCount val="18"/>
                <c:pt idx="0">
                  <c:v>3743</c:v>
                </c:pt>
                <c:pt idx="1">
                  <c:v>3842</c:v>
                </c:pt>
                <c:pt idx="2">
                  <c:v>4042</c:v>
                </c:pt>
                <c:pt idx="3">
                  <c:v>4050</c:v>
                </c:pt>
                <c:pt idx="4">
                  <c:v>4120</c:v>
                </c:pt>
                <c:pt idx="5">
                  <c:v>4172</c:v>
                </c:pt>
                <c:pt idx="6">
                  <c:v>4243</c:v>
                </c:pt>
                <c:pt idx="7">
                  <c:v>4254</c:v>
                </c:pt>
                <c:pt idx="8">
                  <c:v>4262</c:v>
                </c:pt>
                <c:pt idx="9">
                  <c:v>4391</c:v>
                </c:pt>
                <c:pt idx="10">
                  <c:v>4545</c:v>
                </c:pt>
                <c:pt idx="11">
                  <c:v>4826</c:v>
                </c:pt>
                <c:pt idx="12">
                  <c:v>4745</c:v>
                </c:pt>
                <c:pt idx="13">
                  <c:v>4890</c:v>
                </c:pt>
                <c:pt idx="14">
                  <c:v>5127</c:v>
                </c:pt>
                <c:pt idx="15">
                  <c:v>5021</c:v>
                </c:pt>
                <c:pt idx="16">
                  <c:v>5413</c:v>
                </c:pt>
                <c:pt idx="17">
                  <c:v>5412</c:v>
                </c:pt>
              </c:numCache>
            </c:numRef>
          </c:val>
          <c:smooth val="0"/>
          <c:extLst>
            <c:ext xmlns:c16="http://schemas.microsoft.com/office/drawing/2014/chart" uri="{C3380CC4-5D6E-409C-BE32-E72D297353CC}">
              <c16:uniqueId val="{00000000-BEC6-4875-B8D5-3E1FA6FA172D}"/>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6A-L'!$A$70:$A$87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6A-L'!$E$70:$E$87</c:f>
              <c:numCache>
                <c:formatCode>_-* #\ ##0_-;\-* #\ ##0_-;_-* "-"??_-;_-@_-</c:formatCode>
                <c:ptCount val="18"/>
                <c:pt idx="0">
                  <c:v>4010</c:v>
                </c:pt>
                <c:pt idx="1">
                  <c:v>4112</c:v>
                </c:pt>
                <c:pt idx="2">
                  <c:v>4304</c:v>
                </c:pt>
                <c:pt idx="3">
                  <c:v>4290</c:v>
                </c:pt>
                <c:pt idx="4">
                  <c:v>4392</c:v>
                </c:pt>
                <c:pt idx="5">
                  <c:v>4460</c:v>
                </c:pt>
                <c:pt idx="6">
                  <c:v>4547</c:v>
                </c:pt>
                <c:pt idx="7">
                  <c:v>4555</c:v>
                </c:pt>
                <c:pt idx="8">
                  <c:v>4550</c:v>
                </c:pt>
                <c:pt idx="9">
                  <c:v>4685</c:v>
                </c:pt>
                <c:pt idx="10">
                  <c:v>4841</c:v>
                </c:pt>
                <c:pt idx="11">
                  <c:v>5094</c:v>
                </c:pt>
                <c:pt idx="12">
                  <c:v>5010</c:v>
                </c:pt>
                <c:pt idx="13">
                  <c:v>5112</c:v>
                </c:pt>
                <c:pt idx="14">
                  <c:v>5333</c:v>
                </c:pt>
                <c:pt idx="15">
                  <c:v>5255</c:v>
                </c:pt>
                <c:pt idx="16">
                  <c:v>5626</c:v>
                </c:pt>
                <c:pt idx="17">
                  <c:v>5577</c:v>
                </c:pt>
              </c:numCache>
            </c:numRef>
          </c:val>
          <c:smooth val="0"/>
          <c:extLst>
            <c:ext xmlns:c16="http://schemas.microsoft.com/office/drawing/2014/chart" uri="{C3380CC4-5D6E-409C-BE32-E72D297353CC}">
              <c16:uniqueId val="{00000001-BEC6-4875-B8D5-3E1FA6FA172D}"/>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6A-L'!$A$70:$A$87</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BEC6-4875-B8D5-3E1FA6FA172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6A-L'!$A$70:$A$87</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BEC6-4875-B8D5-3E1FA6FA172D}"/>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6A-L'!$F$70:$F$87</c:f>
              <c:numCache>
                <c:formatCode>0.0" "%</c:formatCode>
                <c:ptCount val="18"/>
                <c:pt idx="0">
                  <c:v>7.1333155223083089E-2</c:v>
                </c:pt>
                <c:pt idx="1">
                  <c:v>7.0275897969807391E-2</c:v>
                </c:pt>
                <c:pt idx="2">
                  <c:v>6.4819396338446314E-2</c:v>
                </c:pt>
                <c:pt idx="3">
                  <c:v>5.9259259259259262E-2</c:v>
                </c:pt>
                <c:pt idx="4">
                  <c:v>6.6019417475728162E-2</c:v>
                </c:pt>
                <c:pt idx="5">
                  <c:v>6.9031639501438161E-2</c:v>
                </c:pt>
                <c:pt idx="6">
                  <c:v>7.1647419278812158E-2</c:v>
                </c:pt>
                <c:pt idx="7">
                  <c:v>7.0756934649741421E-2</c:v>
                </c:pt>
                <c:pt idx="8">
                  <c:v>6.7573908962928197E-2</c:v>
                </c:pt>
                <c:pt idx="9">
                  <c:v>6.6955135504440905E-2</c:v>
                </c:pt>
                <c:pt idx="10">
                  <c:v>6.5126512651265123E-2</c:v>
                </c:pt>
                <c:pt idx="11">
                  <c:v>5.5532532117695814E-2</c:v>
                </c:pt>
                <c:pt idx="12">
                  <c:v>5.584826132771338E-2</c:v>
                </c:pt>
                <c:pt idx="13">
                  <c:v>4.5398773006134971E-2</c:v>
                </c:pt>
                <c:pt idx="14">
                  <c:v>4.0179442168909694E-2</c:v>
                </c:pt>
                <c:pt idx="15">
                  <c:v>4.6604262099183433E-2</c:v>
                </c:pt>
                <c:pt idx="16">
                  <c:v>3.9349713652318492E-2</c:v>
                </c:pt>
                <c:pt idx="17">
                  <c:v>3.048780487804878E-2</c:v>
                </c:pt>
              </c:numCache>
            </c:numRef>
          </c:val>
          <c:smooth val="0"/>
          <c:extLst>
            <c:ext xmlns:c16="http://schemas.microsoft.com/office/drawing/2014/chart" uri="{C3380CC4-5D6E-409C-BE32-E72D297353CC}">
              <c16:uniqueId val="{00000002-BEC6-4875-B8D5-3E1FA6FA172D}"/>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bröstkörtel</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6A-L'!$A$91:$A$108</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6A-L'!$B$91:$B$108</c:f>
              <c:numCache>
                <c:formatCode>_-* #\ ##0_-;\-* #\ ##0_-;_-* "-"??_-;_-@_-</c:formatCode>
                <c:ptCount val="18"/>
                <c:pt idx="0">
                  <c:v>7054</c:v>
                </c:pt>
                <c:pt idx="1">
                  <c:v>7215</c:v>
                </c:pt>
                <c:pt idx="2">
                  <c:v>7238</c:v>
                </c:pt>
                <c:pt idx="3">
                  <c:v>7518</c:v>
                </c:pt>
                <c:pt idx="4">
                  <c:v>7515</c:v>
                </c:pt>
                <c:pt idx="5">
                  <c:v>8017</c:v>
                </c:pt>
                <c:pt idx="6">
                  <c:v>8519</c:v>
                </c:pt>
                <c:pt idx="7">
                  <c:v>8644</c:v>
                </c:pt>
                <c:pt idx="8">
                  <c:v>9266</c:v>
                </c:pt>
                <c:pt idx="9">
                  <c:v>9829</c:v>
                </c:pt>
                <c:pt idx="10">
                  <c:v>9484</c:v>
                </c:pt>
                <c:pt idx="11">
                  <c:v>9248</c:v>
                </c:pt>
                <c:pt idx="12">
                  <c:v>10710</c:v>
                </c:pt>
                <c:pt idx="13">
                  <c:v>10319</c:v>
                </c:pt>
                <c:pt idx="14">
                  <c:v>11095</c:v>
                </c:pt>
                <c:pt idx="15">
                  <c:v>10243</c:v>
                </c:pt>
                <c:pt idx="16">
                  <c:v>11483</c:v>
                </c:pt>
                <c:pt idx="17">
                  <c:v>11014</c:v>
                </c:pt>
              </c:numCache>
            </c:numRef>
          </c:val>
          <c:smooth val="0"/>
          <c:extLst>
            <c:ext xmlns:c16="http://schemas.microsoft.com/office/drawing/2014/chart" uri="{C3380CC4-5D6E-409C-BE32-E72D297353CC}">
              <c16:uniqueId val="{00000000-9093-4772-9586-AB832E981161}"/>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6A-L'!$A$91:$A$108</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6A-L'!$E$91:$E$108</c:f>
              <c:numCache>
                <c:formatCode>_-* #\ ##0_-;\-* #\ ##0_-;_-* "-"??_-;_-@_-</c:formatCode>
                <c:ptCount val="18"/>
                <c:pt idx="0">
                  <c:v>7343</c:v>
                </c:pt>
                <c:pt idx="1">
                  <c:v>7472</c:v>
                </c:pt>
                <c:pt idx="2">
                  <c:v>7453</c:v>
                </c:pt>
                <c:pt idx="3">
                  <c:v>7703</c:v>
                </c:pt>
                <c:pt idx="4">
                  <c:v>7657</c:v>
                </c:pt>
                <c:pt idx="5">
                  <c:v>8160</c:v>
                </c:pt>
                <c:pt idx="6">
                  <c:v>8645</c:v>
                </c:pt>
                <c:pt idx="7">
                  <c:v>8755</c:v>
                </c:pt>
                <c:pt idx="8">
                  <c:v>9377</c:v>
                </c:pt>
                <c:pt idx="9">
                  <c:v>9900</c:v>
                </c:pt>
                <c:pt idx="10">
                  <c:v>9574</c:v>
                </c:pt>
                <c:pt idx="11">
                  <c:v>9335</c:v>
                </c:pt>
                <c:pt idx="12">
                  <c:v>10795</c:v>
                </c:pt>
                <c:pt idx="13">
                  <c:v>10371</c:v>
                </c:pt>
                <c:pt idx="14">
                  <c:v>11141</c:v>
                </c:pt>
                <c:pt idx="15">
                  <c:v>10282</c:v>
                </c:pt>
                <c:pt idx="16">
                  <c:v>11509</c:v>
                </c:pt>
                <c:pt idx="17">
                  <c:v>11040</c:v>
                </c:pt>
              </c:numCache>
            </c:numRef>
          </c:val>
          <c:smooth val="0"/>
          <c:extLst>
            <c:ext xmlns:c16="http://schemas.microsoft.com/office/drawing/2014/chart" uri="{C3380CC4-5D6E-409C-BE32-E72D297353CC}">
              <c16:uniqueId val="{00000001-9093-4772-9586-AB832E9811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6A-L'!$A$91:$A$108</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9093-4772-9586-AB832E9811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6A-L'!$A$91:$A$108</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9093-4772-9586-AB832E981161}"/>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6A-L'!$F$91:$F$108</c:f>
              <c:numCache>
                <c:formatCode>0.0" "%</c:formatCode>
                <c:ptCount val="18"/>
                <c:pt idx="0">
                  <c:v>4.0969662602778567E-2</c:v>
                </c:pt>
                <c:pt idx="1">
                  <c:v>3.562023562023562E-2</c:v>
                </c:pt>
                <c:pt idx="2">
                  <c:v>2.9704338214976513E-2</c:v>
                </c:pt>
                <c:pt idx="3">
                  <c:v>2.4607608406491087E-2</c:v>
                </c:pt>
                <c:pt idx="4">
                  <c:v>1.8895542248835662E-2</c:v>
                </c:pt>
                <c:pt idx="5">
                  <c:v>1.7837096170637397E-2</c:v>
                </c:pt>
                <c:pt idx="6">
                  <c:v>1.4790468364831553E-2</c:v>
                </c:pt>
                <c:pt idx="7">
                  <c:v>1.2841277186487737E-2</c:v>
                </c:pt>
                <c:pt idx="8">
                  <c:v>1.1979279084826246E-2</c:v>
                </c:pt>
                <c:pt idx="9">
                  <c:v>7.223522230135314E-3</c:v>
                </c:pt>
                <c:pt idx="10">
                  <c:v>9.4896668072543232E-3</c:v>
                </c:pt>
                <c:pt idx="11">
                  <c:v>9.4074394463667822E-3</c:v>
                </c:pt>
                <c:pt idx="12">
                  <c:v>7.9365079365079361E-3</c:v>
                </c:pt>
                <c:pt idx="13">
                  <c:v>5.0392479891462347E-3</c:v>
                </c:pt>
                <c:pt idx="14">
                  <c:v>4.146011716989635E-3</c:v>
                </c:pt>
                <c:pt idx="15">
                  <c:v>3.8074782778482865E-3</c:v>
                </c:pt>
                <c:pt idx="16">
                  <c:v>2.2642166681180876E-3</c:v>
                </c:pt>
                <c:pt idx="17">
                  <c:v>2.360631923007082E-3</c:v>
                </c:pt>
              </c:numCache>
            </c:numRef>
          </c:val>
          <c:smooth val="0"/>
          <c:extLst>
            <c:ext xmlns:c16="http://schemas.microsoft.com/office/drawing/2014/chart" uri="{C3380CC4-5D6E-409C-BE32-E72D297353CC}">
              <c16:uniqueId val="{00000002-9093-4772-9586-AB832E981161}"/>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prostata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6A-L'!$A$112:$A$129</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6A-L'!$B$112:$B$129</c:f>
              <c:numCache>
                <c:formatCode>_-* #\ ##0_-;\-* #\ ##0_-;_-* "-"??_-;_-@_-</c:formatCode>
                <c:ptCount val="18"/>
                <c:pt idx="0">
                  <c:v>9956</c:v>
                </c:pt>
                <c:pt idx="1">
                  <c:v>9415</c:v>
                </c:pt>
                <c:pt idx="2">
                  <c:v>9072</c:v>
                </c:pt>
                <c:pt idx="3">
                  <c:v>8928</c:v>
                </c:pt>
                <c:pt idx="4">
                  <c:v>10650</c:v>
                </c:pt>
                <c:pt idx="5">
                  <c:v>9877</c:v>
                </c:pt>
                <c:pt idx="6">
                  <c:v>9827</c:v>
                </c:pt>
                <c:pt idx="7">
                  <c:v>9164</c:v>
                </c:pt>
                <c:pt idx="8">
                  <c:v>9826</c:v>
                </c:pt>
                <c:pt idx="9">
                  <c:v>11157</c:v>
                </c:pt>
                <c:pt idx="10">
                  <c:v>10539</c:v>
                </c:pt>
                <c:pt idx="11">
                  <c:v>10670</c:v>
                </c:pt>
                <c:pt idx="12">
                  <c:v>10433</c:v>
                </c:pt>
                <c:pt idx="13">
                  <c:v>11027</c:v>
                </c:pt>
                <c:pt idx="14">
                  <c:v>11047</c:v>
                </c:pt>
                <c:pt idx="15">
                  <c:v>9065</c:v>
                </c:pt>
                <c:pt idx="16">
                  <c:v>10261</c:v>
                </c:pt>
                <c:pt idx="17">
                  <c:v>12004</c:v>
                </c:pt>
              </c:numCache>
            </c:numRef>
          </c:val>
          <c:smooth val="0"/>
          <c:extLst>
            <c:ext xmlns:c16="http://schemas.microsoft.com/office/drawing/2014/chart" uri="{C3380CC4-5D6E-409C-BE32-E72D297353CC}">
              <c16:uniqueId val="{00000000-F329-4D5D-8579-91B670F365E0}"/>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6A-L'!$A$112:$A$129</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6A-L'!$E$112:$E$129</c:f>
              <c:numCache>
                <c:formatCode>_-* #\ ##0_-;\-* #\ ##0_-;_-* "-"??_-;_-@_-</c:formatCode>
                <c:ptCount val="18"/>
                <c:pt idx="0">
                  <c:v>10442</c:v>
                </c:pt>
                <c:pt idx="1">
                  <c:v>9969</c:v>
                </c:pt>
                <c:pt idx="2">
                  <c:v>9518</c:v>
                </c:pt>
                <c:pt idx="3">
                  <c:v>9392</c:v>
                </c:pt>
                <c:pt idx="4">
                  <c:v>11061</c:v>
                </c:pt>
                <c:pt idx="5">
                  <c:v>10260</c:v>
                </c:pt>
                <c:pt idx="6">
                  <c:v>10185</c:v>
                </c:pt>
                <c:pt idx="7">
                  <c:v>9525</c:v>
                </c:pt>
                <c:pt idx="8">
                  <c:v>10127</c:v>
                </c:pt>
                <c:pt idx="9">
                  <c:v>11482</c:v>
                </c:pt>
                <c:pt idx="10">
                  <c:v>10825</c:v>
                </c:pt>
                <c:pt idx="11">
                  <c:v>10918</c:v>
                </c:pt>
                <c:pt idx="12">
                  <c:v>10698</c:v>
                </c:pt>
                <c:pt idx="13">
                  <c:v>11271</c:v>
                </c:pt>
                <c:pt idx="14">
                  <c:v>11296</c:v>
                </c:pt>
                <c:pt idx="15">
                  <c:v>9295</c:v>
                </c:pt>
                <c:pt idx="16">
                  <c:v>10423</c:v>
                </c:pt>
                <c:pt idx="17">
                  <c:v>12091</c:v>
                </c:pt>
              </c:numCache>
            </c:numRef>
          </c:val>
          <c:smooth val="0"/>
          <c:extLst>
            <c:ext xmlns:c16="http://schemas.microsoft.com/office/drawing/2014/chart" uri="{C3380CC4-5D6E-409C-BE32-E72D297353CC}">
              <c16:uniqueId val="{00000001-F329-4D5D-8579-91B670F365E0}"/>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6A-L'!$A$112:$A$129</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F329-4D5D-8579-91B670F365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6A-L'!$A$112:$A$129</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F329-4D5D-8579-91B670F365E0}"/>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6A-L'!$F$112:$F$129</c:f>
              <c:numCache>
                <c:formatCode>0.0" "%</c:formatCode>
                <c:ptCount val="18"/>
                <c:pt idx="0">
                  <c:v>4.8814785054238648E-2</c:v>
                </c:pt>
                <c:pt idx="1">
                  <c:v>5.8842272968667023E-2</c:v>
                </c:pt>
                <c:pt idx="2">
                  <c:v>4.9162257495590826E-2</c:v>
                </c:pt>
                <c:pt idx="3">
                  <c:v>5.197132616487455E-2</c:v>
                </c:pt>
                <c:pt idx="4">
                  <c:v>3.8591549295774651E-2</c:v>
                </c:pt>
                <c:pt idx="5">
                  <c:v>3.8776956565758837E-2</c:v>
                </c:pt>
                <c:pt idx="6">
                  <c:v>3.6430243207489568E-2</c:v>
                </c:pt>
                <c:pt idx="7">
                  <c:v>3.9393278044522043E-2</c:v>
                </c:pt>
                <c:pt idx="8">
                  <c:v>3.0633014451455321E-2</c:v>
                </c:pt>
                <c:pt idx="9">
                  <c:v>2.9129694362283767E-2</c:v>
                </c:pt>
                <c:pt idx="10">
                  <c:v>2.7137299554037386E-2</c:v>
                </c:pt>
                <c:pt idx="11">
                  <c:v>2.3242736644798499E-2</c:v>
                </c:pt>
                <c:pt idx="12">
                  <c:v>2.5400172529473786E-2</c:v>
                </c:pt>
                <c:pt idx="13">
                  <c:v>2.2127505214473566E-2</c:v>
                </c:pt>
                <c:pt idx="14">
                  <c:v>2.2540056123834525E-2</c:v>
                </c:pt>
                <c:pt idx="15">
                  <c:v>2.5372311086596801E-2</c:v>
                </c:pt>
                <c:pt idx="16">
                  <c:v>1.578793489913264E-2</c:v>
                </c:pt>
                <c:pt idx="17">
                  <c:v>7.2475841386204602E-3</c:v>
                </c:pt>
              </c:numCache>
            </c:numRef>
          </c:val>
          <c:smooth val="0"/>
          <c:extLst>
            <c:ext xmlns:c16="http://schemas.microsoft.com/office/drawing/2014/chart" uri="{C3380CC4-5D6E-409C-BE32-E72D297353CC}">
              <c16:uniqueId val="{00000002-F329-4D5D-8579-91B670F365E0}"/>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njure med undantag för njurbäcken</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6A-L'!$A$133:$A$150</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6A-L'!$B$133:$B$150</c:f>
              <c:numCache>
                <c:formatCode>_-* #\ ##0_-;\-* #\ ##0_-;_-* "-"??_-;_-@_-</c:formatCode>
                <c:ptCount val="18"/>
                <c:pt idx="0">
                  <c:v>924</c:v>
                </c:pt>
                <c:pt idx="1">
                  <c:v>1013</c:v>
                </c:pt>
                <c:pt idx="2">
                  <c:v>1036</c:v>
                </c:pt>
                <c:pt idx="3">
                  <c:v>1033</c:v>
                </c:pt>
                <c:pt idx="4">
                  <c:v>985</c:v>
                </c:pt>
                <c:pt idx="5">
                  <c:v>1060</c:v>
                </c:pt>
                <c:pt idx="6">
                  <c:v>1073</c:v>
                </c:pt>
                <c:pt idx="7">
                  <c:v>1105</c:v>
                </c:pt>
                <c:pt idx="8">
                  <c:v>1270</c:v>
                </c:pt>
                <c:pt idx="9">
                  <c:v>1294</c:v>
                </c:pt>
                <c:pt idx="10">
                  <c:v>1386</c:v>
                </c:pt>
                <c:pt idx="11">
                  <c:v>1398</c:v>
                </c:pt>
                <c:pt idx="12">
                  <c:v>1395</c:v>
                </c:pt>
                <c:pt idx="13">
                  <c:v>1396</c:v>
                </c:pt>
                <c:pt idx="14">
                  <c:v>1305</c:v>
                </c:pt>
                <c:pt idx="15">
                  <c:v>1344</c:v>
                </c:pt>
                <c:pt idx="16">
                  <c:v>1437</c:v>
                </c:pt>
                <c:pt idx="17">
                  <c:v>1279</c:v>
                </c:pt>
              </c:numCache>
            </c:numRef>
          </c:val>
          <c:smooth val="0"/>
          <c:extLst>
            <c:ext xmlns:c16="http://schemas.microsoft.com/office/drawing/2014/chart" uri="{C3380CC4-5D6E-409C-BE32-E72D297353CC}">
              <c16:uniqueId val="{00000000-A6B0-4612-BAC8-66CF4D4BA68C}"/>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6A-L'!$A$133:$A$150</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6A-L'!$E$133:$E$150</c:f>
              <c:numCache>
                <c:formatCode>_-* #\ ##0_-;\-* #\ ##0_-;_-* "-"??_-;_-@_-</c:formatCode>
                <c:ptCount val="18"/>
                <c:pt idx="0">
                  <c:v>1186</c:v>
                </c:pt>
                <c:pt idx="1">
                  <c:v>1268</c:v>
                </c:pt>
                <c:pt idx="2">
                  <c:v>1250</c:v>
                </c:pt>
                <c:pt idx="3">
                  <c:v>1255</c:v>
                </c:pt>
                <c:pt idx="4">
                  <c:v>1201</c:v>
                </c:pt>
                <c:pt idx="5">
                  <c:v>1272</c:v>
                </c:pt>
                <c:pt idx="6">
                  <c:v>1320</c:v>
                </c:pt>
                <c:pt idx="7">
                  <c:v>1271</c:v>
                </c:pt>
                <c:pt idx="8">
                  <c:v>1435</c:v>
                </c:pt>
                <c:pt idx="9">
                  <c:v>1465</c:v>
                </c:pt>
                <c:pt idx="10">
                  <c:v>1548</c:v>
                </c:pt>
                <c:pt idx="11">
                  <c:v>1536</c:v>
                </c:pt>
                <c:pt idx="12">
                  <c:v>1544</c:v>
                </c:pt>
                <c:pt idx="13">
                  <c:v>1536</c:v>
                </c:pt>
                <c:pt idx="14">
                  <c:v>1406</c:v>
                </c:pt>
                <c:pt idx="15">
                  <c:v>1437</c:v>
                </c:pt>
                <c:pt idx="16">
                  <c:v>1525</c:v>
                </c:pt>
                <c:pt idx="17">
                  <c:v>1351</c:v>
                </c:pt>
              </c:numCache>
            </c:numRef>
          </c:val>
          <c:smooth val="0"/>
          <c:extLst>
            <c:ext xmlns:c16="http://schemas.microsoft.com/office/drawing/2014/chart" uri="{C3380CC4-5D6E-409C-BE32-E72D297353CC}">
              <c16:uniqueId val="{00000001-A6B0-4612-BAC8-66CF4D4BA68C}"/>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6A-L'!$A$133:$A$150</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A6B0-4612-BAC8-66CF4D4BA68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6A-L'!$A$133:$A$150</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A6B0-4612-BAC8-66CF4D4BA68C}"/>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6A-L'!$F$133:$F$150</c:f>
              <c:numCache>
                <c:formatCode>0.0" "%</c:formatCode>
                <c:ptCount val="18"/>
                <c:pt idx="0">
                  <c:v>0.28354978354978355</c:v>
                </c:pt>
                <c:pt idx="1">
                  <c:v>0.25172754195459035</c:v>
                </c:pt>
                <c:pt idx="2">
                  <c:v>0.20656370656370657</c:v>
                </c:pt>
                <c:pt idx="3">
                  <c:v>0.21490803484995161</c:v>
                </c:pt>
                <c:pt idx="4">
                  <c:v>0.21928934010152284</c:v>
                </c:pt>
                <c:pt idx="5">
                  <c:v>0.2</c:v>
                </c:pt>
                <c:pt idx="6">
                  <c:v>0.23019571295433364</c:v>
                </c:pt>
                <c:pt idx="7">
                  <c:v>0.1502262443438914</c:v>
                </c:pt>
                <c:pt idx="8">
                  <c:v>0.12992125984251968</c:v>
                </c:pt>
                <c:pt idx="9">
                  <c:v>0.1321483771251932</c:v>
                </c:pt>
                <c:pt idx="10">
                  <c:v>0.11688311688311688</c:v>
                </c:pt>
                <c:pt idx="11">
                  <c:v>9.8712446351931327E-2</c:v>
                </c:pt>
                <c:pt idx="12">
                  <c:v>0.10681003584229391</c:v>
                </c:pt>
                <c:pt idx="13">
                  <c:v>0.10028653295128939</c:v>
                </c:pt>
                <c:pt idx="14">
                  <c:v>7.7394636015325674E-2</c:v>
                </c:pt>
                <c:pt idx="15">
                  <c:v>6.9196428571428575E-2</c:v>
                </c:pt>
                <c:pt idx="16">
                  <c:v>6.1238691718858734E-2</c:v>
                </c:pt>
                <c:pt idx="17">
                  <c:v>5.6293979671618449E-2</c:v>
                </c:pt>
              </c:numCache>
            </c:numRef>
          </c:val>
          <c:smooth val="0"/>
          <c:extLst>
            <c:ext xmlns:c16="http://schemas.microsoft.com/office/drawing/2014/chart" uri="{C3380CC4-5D6E-409C-BE32-E72D297353CC}">
              <c16:uniqueId val="{00000002-A6B0-4612-BAC8-66CF4D4BA68C}"/>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hjärna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6A-L'!$A$154:$A$171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6A-L'!$B$154:$B$171</c:f>
              <c:numCache>
                <c:formatCode>General</c:formatCode>
                <c:ptCount val="18"/>
                <c:pt idx="0">
                  <c:v>699</c:v>
                </c:pt>
                <c:pt idx="1">
                  <c:v>683</c:v>
                </c:pt>
                <c:pt idx="2">
                  <c:v>694</c:v>
                </c:pt>
                <c:pt idx="3">
                  <c:v>691</c:v>
                </c:pt>
                <c:pt idx="4">
                  <c:v>701</c:v>
                </c:pt>
                <c:pt idx="5">
                  <c:v>785</c:v>
                </c:pt>
                <c:pt idx="6">
                  <c:v>793</c:v>
                </c:pt>
                <c:pt idx="7">
                  <c:v>806</c:v>
                </c:pt>
                <c:pt idx="8">
                  <c:v>832</c:v>
                </c:pt>
                <c:pt idx="9">
                  <c:v>844</c:v>
                </c:pt>
                <c:pt idx="10">
                  <c:v>844</c:v>
                </c:pt>
                <c:pt idx="11">
                  <c:v>838</c:v>
                </c:pt>
                <c:pt idx="12">
                  <c:v>883</c:v>
                </c:pt>
                <c:pt idx="13">
                  <c:v>862</c:v>
                </c:pt>
                <c:pt idx="14">
                  <c:v>794</c:v>
                </c:pt>
                <c:pt idx="15">
                  <c:v>832</c:v>
                </c:pt>
                <c:pt idx="16">
                  <c:v>838</c:v>
                </c:pt>
                <c:pt idx="17">
                  <c:v>848</c:v>
                </c:pt>
              </c:numCache>
            </c:numRef>
          </c:val>
          <c:smooth val="0"/>
          <c:extLst>
            <c:ext xmlns:c16="http://schemas.microsoft.com/office/drawing/2014/chart" uri="{C3380CC4-5D6E-409C-BE32-E72D297353CC}">
              <c16:uniqueId val="{00000000-0299-4EC6-9115-C3B5CDB189CA}"/>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6A-L'!$A$154:$A$171</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6A-L'!$E$154:$E$171</c:f>
              <c:numCache>
                <c:formatCode>General</c:formatCode>
                <c:ptCount val="18"/>
                <c:pt idx="0">
                  <c:v>876</c:v>
                </c:pt>
                <c:pt idx="1">
                  <c:v>873</c:v>
                </c:pt>
                <c:pt idx="2">
                  <c:v>875</c:v>
                </c:pt>
                <c:pt idx="3">
                  <c:v>852</c:v>
                </c:pt>
                <c:pt idx="4">
                  <c:v>863</c:v>
                </c:pt>
                <c:pt idx="5">
                  <c:v>907</c:v>
                </c:pt>
                <c:pt idx="6">
                  <c:v>907</c:v>
                </c:pt>
                <c:pt idx="7">
                  <c:v>924</c:v>
                </c:pt>
                <c:pt idx="8">
                  <c:v>937</c:v>
                </c:pt>
                <c:pt idx="9">
                  <c:v>959</c:v>
                </c:pt>
                <c:pt idx="10">
                  <c:v>945</c:v>
                </c:pt>
                <c:pt idx="11">
                  <c:v>920</c:v>
                </c:pt>
                <c:pt idx="12">
                  <c:v>966</c:v>
                </c:pt>
                <c:pt idx="13">
                  <c:v>946</c:v>
                </c:pt>
                <c:pt idx="14">
                  <c:v>868</c:v>
                </c:pt>
                <c:pt idx="15">
                  <c:v>929</c:v>
                </c:pt>
                <c:pt idx="16">
                  <c:v>919</c:v>
                </c:pt>
                <c:pt idx="17">
                  <c:v>913</c:v>
                </c:pt>
              </c:numCache>
            </c:numRef>
          </c:val>
          <c:smooth val="0"/>
          <c:extLst>
            <c:ext xmlns:c16="http://schemas.microsoft.com/office/drawing/2014/chart" uri="{C3380CC4-5D6E-409C-BE32-E72D297353CC}">
              <c16:uniqueId val="{00000001-0299-4EC6-9115-C3B5CDB189CA}"/>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6A-L'!$A$154:$A$171</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0299-4EC6-9115-C3B5CDB189C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6A-L'!$A$154:$A$171</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0299-4EC6-9115-C3B5CDB189CA}"/>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6A-L'!$F$154:$F$171</c:f>
              <c:numCache>
                <c:formatCode>0.0" "%</c:formatCode>
                <c:ptCount val="18"/>
                <c:pt idx="0">
                  <c:v>0.25321888412017168</c:v>
                </c:pt>
                <c:pt idx="1">
                  <c:v>0.27818448023426062</c:v>
                </c:pt>
                <c:pt idx="2">
                  <c:v>0.26080691642651299</c:v>
                </c:pt>
                <c:pt idx="3">
                  <c:v>0.23299565846599132</c:v>
                </c:pt>
                <c:pt idx="4">
                  <c:v>0.23109843081312412</c:v>
                </c:pt>
                <c:pt idx="5">
                  <c:v>0.1554140127388535</c:v>
                </c:pt>
                <c:pt idx="6">
                  <c:v>0.1437578814627995</c:v>
                </c:pt>
                <c:pt idx="7">
                  <c:v>0.14640198511166252</c:v>
                </c:pt>
                <c:pt idx="8">
                  <c:v>0.12620192307692307</c:v>
                </c:pt>
                <c:pt idx="9">
                  <c:v>0.13625592417061611</c:v>
                </c:pt>
                <c:pt idx="10">
                  <c:v>0.11966824644549763</c:v>
                </c:pt>
                <c:pt idx="11">
                  <c:v>9.7852028639618144E-2</c:v>
                </c:pt>
                <c:pt idx="12">
                  <c:v>9.3997734994337487E-2</c:v>
                </c:pt>
                <c:pt idx="13">
                  <c:v>9.7447795823665889E-2</c:v>
                </c:pt>
                <c:pt idx="14">
                  <c:v>9.3198992443324941E-2</c:v>
                </c:pt>
                <c:pt idx="15">
                  <c:v>0.11658653846153846</c:v>
                </c:pt>
                <c:pt idx="16">
                  <c:v>9.6658711217183765E-2</c:v>
                </c:pt>
                <c:pt idx="17">
                  <c:v>7.6650943396226412E-2</c:v>
                </c:pt>
              </c:numCache>
            </c:numRef>
          </c:val>
          <c:smooth val="0"/>
          <c:extLst>
            <c:ext xmlns:c16="http://schemas.microsoft.com/office/drawing/2014/chart" uri="{C3380CC4-5D6E-409C-BE32-E72D297353CC}">
              <c16:uniqueId val="{00000002-0299-4EC6-9115-C3B5CDB189CA}"/>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Antal cancerfall och DCIs, samt DCIs som procent av cancerfall</a:t>
            </a:r>
            <a:r>
              <a:rPr lang="sv-SE" b="1" baseline="0"/>
              <a:t>,</a:t>
            </a:r>
            <a:r>
              <a:rPr lang="sv-SE" b="1"/>
              <a:t> personer yngre än 80 år,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1B'!$B$6</c:f>
              <c:strCache>
                <c:ptCount val="1"/>
                <c:pt idx="0">
                  <c:v>CAN, antal</c:v>
                </c:pt>
              </c:strCache>
            </c:strRef>
          </c:tx>
          <c:spPr>
            <a:ln w="21590" cap="rnd">
              <a:solidFill>
                <a:srgbClr val="017CC1"/>
              </a:solidFill>
              <a:prstDash val="solid"/>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1B'!$B$7:$B$24</c:f>
              <c:numCache>
                <c:formatCode>_-* #\ ##0_-;\-* #\ ##0_-;_-* "-"??_-;_-@_-</c:formatCode>
                <c:ptCount val="18"/>
                <c:pt idx="0">
                  <c:v>40588</c:v>
                </c:pt>
                <c:pt idx="1">
                  <c:v>41071</c:v>
                </c:pt>
                <c:pt idx="2">
                  <c:v>41267</c:v>
                </c:pt>
                <c:pt idx="3">
                  <c:v>42357</c:v>
                </c:pt>
                <c:pt idx="4">
                  <c:v>45223</c:v>
                </c:pt>
                <c:pt idx="5">
                  <c:v>45609</c:v>
                </c:pt>
                <c:pt idx="6">
                  <c:v>47335</c:v>
                </c:pt>
                <c:pt idx="7">
                  <c:v>47362</c:v>
                </c:pt>
                <c:pt idx="8">
                  <c:v>50148</c:v>
                </c:pt>
                <c:pt idx="9">
                  <c:v>53146</c:v>
                </c:pt>
                <c:pt idx="10">
                  <c:v>53268</c:v>
                </c:pt>
                <c:pt idx="11">
                  <c:v>54037</c:v>
                </c:pt>
                <c:pt idx="12">
                  <c:v>55640</c:v>
                </c:pt>
                <c:pt idx="13">
                  <c:v>56662</c:v>
                </c:pt>
                <c:pt idx="14">
                  <c:v>58545</c:v>
                </c:pt>
                <c:pt idx="15">
                  <c:v>55302</c:v>
                </c:pt>
                <c:pt idx="16">
                  <c:v>59755</c:v>
                </c:pt>
                <c:pt idx="17">
                  <c:v>59462</c:v>
                </c:pt>
              </c:numCache>
            </c:numRef>
          </c:val>
          <c:smooth val="0"/>
          <c:extLst>
            <c:ext xmlns:c16="http://schemas.microsoft.com/office/drawing/2014/chart" uri="{C3380CC4-5D6E-409C-BE32-E72D297353CC}">
              <c16:uniqueId val="{00000000-3761-4290-99D5-59D3D671B561}"/>
            </c:ext>
          </c:extLst>
        </c:ser>
        <c:ser>
          <c:idx val="3"/>
          <c:order val="3"/>
          <c:tx>
            <c:strRef>
              <c:f>'Tabell 1B'!$E$6</c:f>
              <c:strCache>
                <c:ptCount val="1"/>
                <c:pt idx="0">
                  <c:v>Antal CAN + DCI</c:v>
                </c:pt>
              </c:strCache>
            </c:strRef>
          </c:tx>
          <c:spPr>
            <a:ln w="21590" cap="rnd">
              <a:solidFill>
                <a:srgbClr val="005892"/>
              </a:solidFill>
              <a:prstDash val="sysDash"/>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1B'!$E$7:$E$24</c:f>
              <c:numCache>
                <c:formatCode>_-* #\ ##0_-;\-* #\ ##0_-;_-* "-"??_-;_-@_-</c:formatCode>
                <c:ptCount val="18"/>
                <c:pt idx="0">
                  <c:v>43113</c:v>
                </c:pt>
                <c:pt idx="1">
                  <c:v>43637</c:v>
                </c:pt>
                <c:pt idx="2">
                  <c:v>43668</c:v>
                </c:pt>
                <c:pt idx="3">
                  <c:v>44682</c:v>
                </c:pt>
                <c:pt idx="4">
                  <c:v>47324</c:v>
                </c:pt>
                <c:pt idx="5">
                  <c:v>47512</c:v>
                </c:pt>
                <c:pt idx="6">
                  <c:v>49121</c:v>
                </c:pt>
                <c:pt idx="7">
                  <c:v>49151</c:v>
                </c:pt>
                <c:pt idx="8">
                  <c:v>51984</c:v>
                </c:pt>
                <c:pt idx="9">
                  <c:v>54853</c:v>
                </c:pt>
                <c:pt idx="10">
                  <c:v>54961</c:v>
                </c:pt>
                <c:pt idx="11">
                  <c:v>55716</c:v>
                </c:pt>
                <c:pt idx="12">
                  <c:v>57368</c:v>
                </c:pt>
                <c:pt idx="13">
                  <c:v>58224</c:v>
                </c:pt>
                <c:pt idx="14">
                  <c:v>59970</c:v>
                </c:pt>
                <c:pt idx="15">
                  <c:v>56702</c:v>
                </c:pt>
                <c:pt idx="16">
                  <c:v>61141</c:v>
                </c:pt>
                <c:pt idx="17">
                  <c:v>60482</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 </c15:sqref>
                        </c15:formulaRef>
                      </c:ext>
                    </c:extLst>
                  </c:strRef>
                </c:tx>
                <c:spPr>
                  <a:ln w="21590" cap="rnd">
                    <a:solidFill>
                      <a:srgbClr val="002B45"/>
                    </a:solidFill>
                    <a:round/>
                  </a:ln>
                  <a:effectLst/>
                </c:spPr>
                <c:marker>
                  <c:symbol val="none"/>
                </c:marker>
                <c:cat>
                  <c:numRef>
                    <c:extLst>
                      <c:ex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1B'!$C$7:$C$25</c15:sqref>
                        </c15:formulaRef>
                      </c:ext>
                    </c:extLst>
                    <c:numCache>
                      <c:formatCode>_-* #\ ##0_-;\-* #\ ##0_-;_-* "-"??_-;_-@_-</c:formatCode>
                      <c:ptCount val="19"/>
                      <c:pt idx="0">
                        <c:v>2525</c:v>
                      </c:pt>
                      <c:pt idx="1">
                        <c:v>2566</c:v>
                      </c:pt>
                      <c:pt idx="2">
                        <c:v>2401</c:v>
                      </c:pt>
                      <c:pt idx="3">
                        <c:v>2325</c:v>
                      </c:pt>
                      <c:pt idx="4">
                        <c:v>2101</c:v>
                      </c:pt>
                      <c:pt idx="5">
                        <c:v>1903</c:v>
                      </c:pt>
                      <c:pt idx="6">
                        <c:v>1786</c:v>
                      </c:pt>
                      <c:pt idx="7">
                        <c:v>1789</c:v>
                      </c:pt>
                      <c:pt idx="8">
                        <c:v>1836</c:v>
                      </c:pt>
                      <c:pt idx="9">
                        <c:v>1707</c:v>
                      </c:pt>
                      <c:pt idx="10">
                        <c:v>1693</c:v>
                      </c:pt>
                      <c:pt idx="11">
                        <c:v>1679</c:v>
                      </c:pt>
                      <c:pt idx="12">
                        <c:v>1728</c:v>
                      </c:pt>
                      <c:pt idx="13">
                        <c:v>1562</c:v>
                      </c:pt>
                      <c:pt idx="14">
                        <c:v>1425</c:v>
                      </c:pt>
                      <c:pt idx="15">
                        <c:v>1400</c:v>
                      </c:pt>
                      <c:pt idx="16">
                        <c:v>1386</c:v>
                      </c:pt>
                      <c:pt idx="17">
                        <c:v>1020</c:v>
                      </c:pt>
                    </c:numCache>
                  </c:numRef>
                </c:val>
                <c:smooth val="0"/>
                <c:extLst>
                  <c:ext xmlns:c16="http://schemas.microsoft.com/office/drawing/2014/chart" uri="{C3380CC4-5D6E-409C-BE32-E72D297353CC}">
                    <c16:uniqueId val="{00000001-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 </c15:sqref>
                        </c15:formulaRef>
                      </c:ext>
                    </c:extLst>
                  </c:strRef>
                </c:tx>
                <c:spPr>
                  <a:ln w="21590" cap="rnd">
                    <a:solidFill>
                      <a:srgbClr val="B27B2A"/>
                    </a:solidFill>
                    <a:prstDash val="dashDot"/>
                    <a:round/>
                  </a:ln>
                  <a:effectLst/>
                </c:spPr>
                <c:marker>
                  <c:symbol val="none"/>
                </c:marker>
                <c:cat>
                  <c:numRef>
                    <c:extLst xmlns:c15="http://schemas.microsoft.com/office/drawing/2012/chart">
                      <c:ext xmlns:c15="http://schemas.microsoft.com/office/drawing/2012/char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1B'!$D$7:$D$25</c15:sqref>
                        </c15:formulaRef>
                      </c:ext>
                    </c:extLst>
                    <c:numCache>
                      <c:formatCode>_-* #\ ##0_-;\-* #\ ##0_-;_-* "-"??_-;_-@_-</c:formatCode>
                      <c:ptCount val="19"/>
                      <c:pt idx="0">
                        <c:v>634</c:v>
                      </c:pt>
                      <c:pt idx="1">
                        <c:v>664</c:v>
                      </c:pt>
                      <c:pt idx="2">
                        <c:v>595</c:v>
                      </c:pt>
                      <c:pt idx="3">
                        <c:v>585</c:v>
                      </c:pt>
                      <c:pt idx="4">
                        <c:v>531</c:v>
                      </c:pt>
                      <c:pt idx="5">
                        <c:v>473</c:v>
                      </c:pt>
                      <c:pt idx="6">
                        <c:v>447</c:v>
                      </c:pt>
                      <c:pt idx="7">
                        <c:v>500</c:v>
                      </c:pt>
                      <c:pt idx="8">
                        <c:v>502</c:v>
                      </c:pt>
                      <c:pt idx="9">
                        <c:v>524</c:v>
                      </c:pt>
                      <c:pt idx="10">
                        <c:v>525</c:v>
                      </c:pt>
                      <c:pt idx="11">
                        <c:v>513</c:v>
                      </c:pt>
                      <c:pt idx="12">
                        <c:v>519</c:v>
                      </c:pt>
                      <c:pt idx="13">
                        <c:v>531</c:v>
                      </c:pt>
                      <c:pt idx="14">
                        <c:v>478</c:v>
                      </c:pt>
                      <c:pt idx="15">
                        <c:v>582</c:v>
                      </c:pt>
                      <c:pt idx="16">
                        <c:v>567</c:v>
                      </c:pt>
                      <c:pt idx="17">
                        <c:v>551</c:v>
                      </c:pt>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ext>
        </c:extLst>
      </c:lineChart>
      <c:lineChart>
        <c:grouping val="standard"/>
        <c:varyColors val="0"/>
        <c:ser>
          <c:idx val="4"/>
          <c:order val="4"/>
          <c:tx>
            <c:v>DCI (%)</c:v>
          </c:tx>
          <c:spPr>
            <a:ln w="21590" cap="rnd">
              <a:solidFill>
                <a:srgbClr val="00385C"/>
              </a:solidFill>
              <a:prstDash val="sysDot"/>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1B'!$F$7:$F$24</c:f>
              <c:numCache>
                <c:formatCode>0.0" "%</c:formatCode>
                <c:ptCount val="18"/>
                <c:pt idx="0">
                  <c:v>6.2210505568148222E-2</c:v>
                </c:pt>
                <c:pt idx="1">
                  <c:v>6.2477173674855738E-2</c:v>
                </c:pt>
                <c:pt idx="2">
                  <c:v>5.8182082535682265E-2</c:v>
                </c:pt>
                <c:pt idx="3">
                  <c:v>5.4890572986755433E-2</c:v>
                </c:pt>
                <c:pt idx="4">
                  <c:v>4.6458660416159918E-2</c:v>
                </c:pt>
                <c:pt idx="5">
                  <c:v>4.1724221096713365E-2</c:v>
                </c:pt>
                <c:pt idx="6">
                  <c:v>3.7731065807541986E-2</c:v>
                </c:pt>
                <c:pt idx="7">
                  <c:v>3.7772898103965204E-2</c:v>
                </c:pt>
                <c:pt idx="8">
                  <c:v>3.6611629576453697E-2</c:v>
                </c:pt>
                <c:pt idx="9">
                  <c:v>3.2119068227147857E-2</c:v>
                </c:pt>
                <c:pt idx="10">
                  <c:v>3.1782683787639862E-2</c:v>
                </c:pt>
                <c:pt idx="11">
                  <c:v>3.1071302996095267E-2</c:v>
                </c:pt>
                <c:pt idx="12">
                  <c:v>3.1056793673616103E-2</c:v>
                </c:pt>
                <c:pt idx="13">
                  <c:v>2.756697610391444E-2</c:v>
                </c:pt>
                <c:pt idx="14">
                  <c:v>2.434025108890597E-2</c:v>
                </c:pt>
                <c:pt idx="15">
                  <c:v>2.5315540125131097E-2</c:v>
                </c:pt>
                <c:pt idx="16">
                  <c:v>2.3194711739603382E-2</c:v>
                </c:pt>
                <c:pt idx="17">
                  <c:v>1.7153812518919648E-2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948924696"/>
        <c:axId val="94890698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At val="0"/>
        <c:auto val="1"/>
        <c:lblAlgn val="ctr"/>
        <c:lblOffset val="100"/>
        <c:noMultiLvlLbl val="0"/>
      </c:catAx>
      <c:valAx>
        <c:axId val="993962447"/>
        <c:scaling>
          <c:orientation val="minMax"/>
          <c:min val="0"/>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8906984"/>
        <c:scaling>
          <c:orientation val="minMax"/>
          <c:max val="0.25"/>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8924696"/>
        <c:crosses val="max"/>
        <c:crossBetween val="between"/>
      </c:valAx>
      <c:catAx>
        <c:axId val="948924696"/>
        <c:scaling>
          <c:orientation val="minMax"/>
        </c:scaling>
        <c:delete val="1"/>
        <c:axPos val="b"/>
        <c:numFmt formatCode="General" sourceLinked="1"/>
        <c:majorTickMark val="out"/>
        <c:minorTickMark val="none"/>
        <c:tickLblPos val="nextTo"/>
        <c:crossAx val="948906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Myelom och maligna plasmacellstumörer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6A-L'!$A$175:$A$192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6A-L'!$B$175:$B$192</c:f>
              <c:numCache>
                <c:formatCode>_-* #\ ##0_-;\-* #\ ##0_-;_-* "-"??_-;_-@_-</c:formatCode>
                <c:ptCount val="18"/>
                <c:pt idx="0">
                  <c:v>567</c:v>
                </c:pt>
                <c:pt idx="1">
                  <c:v>633</c:v>
                </c:pt>
                <c:pt idx="2">
                  <c:v>591</c:v>
                </c:pt>
                <c:pt idx="3">
                  <c:v>653</c:v>
                </c:pt>
                <c:pt idx="4">
                  <c:v>624</c:v>
                </c:pt>
                <c:pt idx="5">
                  <c:v>699</c:v>
                </c:pt>
                <c:pt idx="6">
                  <c:v>682</c:v>
                </c:pt>
                <c:pt idx="7">
                  <c:v>671</c:v>
                </c:pt>
                <c:pt idx="8">
                  <c:v>682</c:v>
                </c:pt>
                <c:pt idx="9">
                  <c:v>753</c:v>
                </c:pt>
                <c:pt idx="10">
                  <c:v>741</c:v>
                </c:pt>
                <c:pt idx="11">
                  <c:v>764</c:v>
                </c:pt>
                <c:pt idx="12">
                  <c:v>873</c:v>
                </c:pt>
                <c:pt idx="13">
                  <c:v>851</c:v>
                </c:pt>
                <c:pt idx="14">
                  <c:v>900</c:v>
                </c:pt>
                <c:pt idx="15">
                  <c:v>826</c:v>
                </c:pt>
                <c:pt idx="16">
                  <c:v>854</c:v>
                </c:pt>
                <c:pt idx="17">
                  <c:v>932</c:v>
                </c:pt>
              </c:numCache>
            </c:numRef>
          </c:val>
          <c:smooth val="0"/>
          <c:extLst>
            <c:ext xmlns:c16="http://schemas.microsoft.com/office/drawing/2014/chart" uri="{C3380CC4-5D6E-409C-BE32-E72D297353CC}">
              <c16:uniqueId val="{00000000-1C6F-470B-AAE3-5A10105305B3}"/>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6A-L'!$A$175:$A$192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6A-L'!$E$175:$E$192</c:f>
              <c:numCache>
                <c:formatCode>_-* #\ ##0_-;\-* #\ ##0_-;_-* "-"??_-;_-@_-</c:formatCode>
                <c:ptCount val="18"/>
                <c:pt idx="0">
                  <c:v>689</c:v>
                </c:pt>
                <c:pt idx="1">
                  <c:v>766</c:v>
                </c:pt>
                <c:pt idx="2">
                  <c:v>716</c:v>
                </c:pt>
                <c:pt idx="3">
                  <c:v>742</c:v>
                </c:pt>
                <c:pt idx="4">
                  <c:v>711</c:v>
                </c:pt>
                <c:pt idx="5">
                  <c:v>774</c:v>
                </c:pt>
                <c:pt idx="6">
                  <c:v>763</c:v>
                </c:pt>
                <c:pt idx="7">
                  <c:v>751</c:v>
                </c:pt>
                <c:pt idx="8">
                  <c:v>768</c:v>
                </c:pt>
                <c:pt idx="9">
                  <c:v>843</c:v>
                </c:pt>
                <c:pt idx="10">
                  <c:v>826</c:v>
                </c:pt>
                <c:pt idx="11">
                  <c:v>835</c:v>
                </c:pt>
                <c:pt idx="12">
                  <c:v>933</c:v>
                </c:pt>
                <c:pt idx="13">
                  <c:v>901</c:v>
                </c:pt>
                <c:pt idx="14">
                  <c:v>940</c:v>
                </c:pt>
                <c:pt idx="15">
                  <c:v>861</c:v>
                </c:pt>
                <c:pt idx="16">
                  <c:v>887</c:v>
                </c:pt>
                <c:pt idx="17">
                  <c:v>956</c:v>
                </c:pt>
              </c:numCache>
            </c:numRef>
          </c:val>
          <c:smooth val="0"/>
          <c:extLst>
            <c:ext xmlns:c16="http://schemas.microsoft.com/office/drawing/2014/chart" uri="{C3380CC4-5D6E-409C-BE32-E72D297353CC}">
              <c16:uniqueId val="{00000001-1C6F-470B-AAE3-5A10105305B3}"/>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6A-L'!$A$175:$A$192</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1C6F-470B-AAE3-5A10105305B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6A-L'!$A$175:$A$192</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1C6F-470B-AAE3-5A10105305B3}"/>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6A-L'!$F$175:$F$192</c:f>
              <c:numCache>
                <c:formatCode>0.0" "%</c:formatCode>
                <c:ptCount val="18"/>
                <c:pt idx="0">
                  <c:v>0.21516754850088182</c:v>
                </c:pt>
                <c:pt idx="1">
                  <c:v>0.21011058451816747</c:v>
                </c:pt>
                <c:pt idx="2">
                  <c:v>0.21150592216582065</c:v>
                </c:pt>
                <c:pt idx="3">
                  <c:v>0.13629402756508421</c:v>
                </c:pt>
                <c:pt idx="4">
                  <c:v>0.13942307692307693</c:v>
                </c:pt>
                <c:pt idx="5">
                  <c:v>0.1072961373390558</c:v>
                </c:pt>
                <c:pt idx="6">
                  <c:v>0.11876832844574781</c:v>
                </c:pt>
                <c:pt idx="7">
                  <c:v>0.11922503725782414</c:v>
                </c:pt>
                <c:pt idx="8">
                  <c:v>0.12609970674486803</c:v>
                </c:pt>
                <c:pt idx="9">
                  <c:v>0.11952191235059761</c:v>
                </c:pt>
                <c:pt idx="10">
                  <c:v>0.11470985155195682</c:v>
                </c:pt>
                <c:pt idx="11">
                  <c:v>9.293193717277487E-2</c:v>
                </c:pt>
                <c:pt idx="12">
                  <c:v>6.8728522336769765E-2</c:v>
                </c:pt>
                <c:pt idx="13">
                  <c:v>5.8754406580493537E-2</c:v>
                </c:pt>
                <c:pt idx="14">
                  <c:v>4.4444444444444446E-2</c:v>
                </c:pt>
                <c:pt idx="15">
                  <c:v>4.2372881355932202E-2</c:v>
                </c:pt>
                <c:pt idx="16">
                  <c:v>3.864168618266979E-2</c:v>
                </c:pt>
                <c:pt idx="17">
                  <c:v>2.575107296137339E-2</c:v>
                </c:pt>
              </c:numCache>
            </c:numRef>
          </c:val>
          <c:smooth val="0"/>
          <c:extLst>
            <c:ext xmlns:c16="http://schemas.microsoft.com/office/drawing/2014/chart" uri="{C3380CC4-5D6E-409C-BE32-E72D297353CC}">
              <c16:uniqueId val="{00000002-1C6F-470B-AAE3-5A10105305B3}"/>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30000000000000004"/>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Lymfatisk leukemi</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6A-L'!$A$196:$A$213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6A-L'!$B$196:$B$213</c:f>
              <c:numCache>
                <c:formatCode>_-* #\ ##0_-;\-* #\ ##0_-;_-* "-"??_-;_-@_-</c:formatCode>
                <c:ptCount val="18"/>
                <c:pt idx="0">
                  <c:v>717</c:v>
                </c:pt>
                <c:pt idx="1">
                  <c:v>686</c:v>
                </c:pt>
                <c:pt idx="2">
                  <c:v>672</c:v>
                </c:pt>
                <c:pt idx="3">
                  <c:v>694</c:v>
                </c:pt>
                <c:pt idx="4">
                  <c:v>701</c:v>
                </c:pt>
                <c:pt idx="5">
                  <c:v>750</c:v>
                </c:pt>
                <c:pt idx="6">
                  <c:v>757</c:v>
                </c:pt>
                <c:pt idx="7">
                  <c:v>734</c:v>
                </c:pt>
                <c:pt idx="8">
                  <c:v>734</c:v>
                </c:pt>
                <c:pt idx="9">
                  <c:v>831</c:v>
                </c:pt>
                <c:pt idx="10">
                  <c:v>858</c:v>
                </c:pt>
                <c:pt idx="11">
                  <c:v>875</c:v>
                </c:pt>
                <c:pt idx="12">
                  <c:v>882</c:v>
                </c:pt>
                <c:pt idx="13">
                  <c:v>817</c:v>
                </c:pt>
                <c:pt idx="14">
                  <c:v>877</c:v>
                </c:pt>
                <c:pt idx="15">
                  <c:v>771</c:v>
                </c:pt>
                <c:pt idx="16">
                  <c:v>920</c:v>
                </c:pt>
                <c:pt idx="17">
                  <c:v>778</c:v>
                </c:pt>
              </c:numCache>
            </c:numRef>
          </c:val>
          <c:smooth val="0"/>
          <c:extLst>
            <c:ext xmlns:c16="http://schemas.microsoft.com/office/drawing/2014/chart" uri="{C3380CC4-5D6E-409C-BE32-E72D297353CC}">
              <c16:uniqueId val="{00000000-6E58-4C94-B773-415FC3CDB4E0}"/>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6A-L'!$A$196:$A$213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6A-L'!$E$196:$E$213</c:f>
              <c:numCache>
                <c:formatCode>_-* #\ ##0_-;\-* #\ ##0_-;_-* "-"??_-;_-@_-</c:formatCode>
                <c:ptCount val="18"/>
                <c:pt idx="0">
                  <c:v>821</c:v>
                </c:pt>
                <c:pt idx="1">
                  <c:v>810</c:v>
                </c:pt>
                <c:pt idx="2">
                  <c:v>765</c:v>
                </c:pt>
                <c:pt idx="3">
                  <c:v>782</c:v>
                </c:pt>
                <c:pt idx="4">
                  <c:v>770</c:v>
                </c:pt>
                <c:pt idx="5">
                  <c:v>823</c:v>
                </c:pt>
                <c:pt idx="6">
                  <c:v>814</c:v>
                </c:pt>
                <c:pt idx="7">
                  <c:v>785</c:v>
                </c:pt>
                <c:pt idx="8">
                  <c:v>794</c:v>
                </c:pt>
                <c:pt idx="9">
                  <c:v>890</c:v>
                </c:pt>
                <c:pt idx="10">
                  <c:v>905</c:v>
                </c:pt>
                <c:pt idx="11">
                  <c:v>906</c:v>
                </c:pt>
                <c:pt idx="12">
                  <c:v>911</c:v>
                </c:pt>
                <c:pt idx="13">
                  <c:v>858</c:v>
                </c:pt>
                <c:pt idx="14">
                  <c:v>903</c:v>
                </c:pt>
                <c:pt idx="15">
                  <c:v>786</c:v>
                </c:pt>
                <c:pt idx="16">
                  <c:v>936</c:v>
                </c:pt>
                <c:pt idx="17">
                  <c:v>785</c:v>
                </c:pt>
              </c:numCache>
            </c:numRef>
          </c:val>
          <c:smooth val="0"/>
          <c:extLst>
            <c:ext xmlns:c16="http://schemas.microsoft.com/office/drawing/2014/chart" uri="{C3380CC4-5D6E-409C-BE32-E72D297353CC}">
              <c16:uniqueId val="{00000001-6E58-4C94-B773-415FC3CDB4E0}"/>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6A-L'!$A$196:$A$213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6E58-4C94-B773-415FC3CDB4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6A-L'!$A$196:$A$213</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6E58-4C94-B773-415FC3CDB4E0}"/>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6A-L'!$F$196:$F$213</c:f>
              <c:numCache>
                <c:formatCode>0.0" "%</c:formatCode>
                <c:ptCount val="18"/>
                <c:pt idx="0">
                  <c:v>0.14504881450488144</c:v>
                </c:pt>
                <c:pt idx="1">
                  <c:v>0.18075801749271136</c:v>
                </c:pt>
                <c:pt idx="2">
                  <c:v>0.13839285714285715</c:v>
                </c:pt>
                <c:pt idx="3">
                  <c:v>0.12680115273775217</c:v>
                </c:pt>
                <c:pt idx="4">
                  <c:v>9.843081312410841E-2</c:v>
                </c:pt>
                <c:pt idx="5">
                  <c:v>9.7333333333333327E-2</c:v>
                </c:pt>
                <c:pt idx="6">
                  <c:v>7.5297225891677672E-2</c:v>
                </c:pt>
                <c:pt idx="7">
                  <c:v>6.9482288828337874E-2</c:v>
                </c:pt>
                <c:pt idx="8">
                  <c:v>8.1743869209809264E-2</c:v>
                </c:pt>
                <c:pt idx="9">
                  <c:v>7.0998796630565589E-2</c:v>
                </c:pt>
                <c:pt idx="10">
                  <c:v>5.4778554778554776E-2</c:v>
                </c:pt>
                <c:pt idx="11">
                  <c:v>3.5428571428571427E-2</c:v>
                </c:pt>
                <c:pt idx="12">
                  <c:v>3.2879818594104306E-2</c:v>
                </c:pt>
                <c:pt idx="13">
                  <c:v>5.0183598531211751E-2</c:v>
                </c:pt>
                <c:pt idx="14">
                  <c:v>2.9646522234891677E-2</c:v>
                </c:pt>
                <c:pt idx="15">
                  <c:v>1.9455252918287938E-2</c:v>
                </c:pt>
                <c:pt idx="16">
                  <c:v>1.7391304347826087E-2</c:v>
                </c:pt>
                <c:pt idx="17">
                  <c:v>8.9974293059125968E-3</c:v>
                </c:pt>
              </c:numCache>
            </c:numRef>
          </c:val>
          <c:smooth val="0"/>
          <c:extLst>
            <c:ext xmlns:c16="http://schemas.microsoft.com/office/drawing/2014/chart" uri="{C3380CC4-5D6E-409C-BE32-E72D297353CC}">
              <c16:uniqueId val="{00000002-6E58-4C94-B773-415FC3CDB4E0}"/>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30000000000000004"/>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ändtarm</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6A-L'!$A$217:$A$234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6A-L'!$B$217:$B$234</c:f>
              <c:numCache>
                <c:formatCode>_-* #\ ##0_-;\-* #\ ##0_-;_-* "-"??_-;_-@_-</c:formatCode>
                <c:ptCount val="18"/>
                <c:pt idx="0">
                  <c:v>1790</c:v>
                </c:pt>
                <c:pt idx="1">
                  <c:v>1840</c:v>
                </c:pt>
                <c:pt idx="2">
                  <c:v>1955</c:v>
                </c:pt>
                <c:pt idx="3">
                  <c:v>1938</c:v>
                </c:pt>
                <c:pt idx="4">
                  <c:v>1994</c:v>
                </c:pt>
                <c:pt idx="5">
                  <c:v>1979</c:v>
                </c:pt>
                <c:pt idx="6">
                  <c:v>1997</c:v>
                </c:pt>
                <c:pt idx="7">
                  <c:v>2050</c:v>
                </c:pt>
                <c:pt idx="8">
                  <c:v>2085</c:v>
                </c:pt>
                <c:pt idx="9">
                  <c:v>2013</c:v>
                </c:pt>
                <c:pt idx="10">
                  <c:v>2113</c:v>
                </c:pt>
                <c:pt idx="11">
                  <c:v>2187</c:v>
                </c:pt>
                <c:pt idx="12">
                  <c:v>2197</c:v>
                </c:pt>
                <c:pt idx="13">
                  <c:v>2008</c:v>
                </c:pt>
                <c:pt idx="14">
                  <c:v>2228</c:v>
                </c:pt>
                <c:pt idx="15">
                  <c:v>2064</c:v>
                </c:pt>
                <c:pt idx="16">
                  <c:v>2246</c:v>
                </c:pt>
                <c:pt idx="17">
                  <c:v>2176</c:v>
                </c:pt>
              </c:numCache>
            </c:numRef>
          </c:val>
          <c:smooth val="0"/>
          <c:extLst>
            <c:ext xmlns:c16="http://schemas.microsoft.com/office/drawing/2014/chart" uri="{C3380CC4-5D6E-409C-BE32-E72D297353CC}">
              <c16:uniqueId val="{00000000-A8C4-47DC-8DBD-411C50E76F1E}"/>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6A-L'!$A$217:$A$234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6A-L'!$E$217:$E$234</c:f>
              <c:numCache>
                <c:formatCode>_-* #\ ##0_-;\-* #\ ##0_-;_-* "-"??_-;_-@_-</c:formatCode>
                <c:ptCount val="18"/>
                <c:pt idx="0">
                  <c:v>1844</c:v>
                </c:pt>
                <c:pt idx="1">
                  <c:v>1922</c:v>
                </c:pt>
                <c:pt idx="2">
                  <c:v>2021</c:v>
                </c:pt>
                <c:pt idx="3">
                  <c:v>2003</c:v>
                </c:pt>
                <c:pt idx="4">
                  <c:v>2047</c:v>
                </c:pt>
                <c:pt idx="5">
                  <c:v>2040</c:v>
                </c:pt>
                <c:pt idx="6">
                  <c:v>2044</c:v>
                </c:pt>
                <c:pt idx="7">
                  <c:v>2125</c:v>
                </c:pt>
                <c:pt idx="8">
                  <c:v>2140</c:v>
                </c:pt>
                <c:pt idx="9">
                  <c:v>2080</c:v>
                </c:pt>
                <c:pt idx="10">
                  <c:v>2177</c:v>
                </c:pt>
                <c:pt idx="11">
                  <c:v>2237</c:v>
                </c:pt>
                <c:pt idx="12">
                  <c:v>2234</c:v>
                </c:pt>
                <c:pt idx="13">
                  <c:v>2055</c:v>
                </c:pt>
                <c:pt idx="14">
                  <c:v>2267</c:v>
                </c:pt>
                <c:pt idx="15">
                  <c:v>2099</c:v>
                </c:pt>
                <c:pt idx="16">
                  <c:v>2279</c:v>
                </c:pt>
                <c:pt idx="17">
                  <c:v>2200</c:v>
                </c:pt>
              </c:numCache>
            </c:numRef>
          </c:val>
          <c:smooth val="0"/>
          <c:extLst>
            <c:ext xmlns:c16="http://schemas.microsoft.com/office/drawing/2014/chart" uri="{C3380CC4-5D6E-409C-BE32-E72D297353CC}">
              <c16:uniqueId val="{00000001-A8C4-47DC-8DBD-411C50E76F1E}"/>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6A-L'!$A$217:$A$234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A8C4-47DC-8DBD-411C50E76F1E}"/>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6A-L'!$A$217:$A$234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A8C4-47DC-8DBD-411C50E76F1E}"/>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6A-L'!$F$217:$F$234</c:f>
              <c:numCache>
                <c:formatCode>0.0" "%</c:formatCode>
                <c:ptCount val="18"/>
                <c:pt idx="0">
                  <c:v>3.0167597765363128E-2</c:v>
                </c:pt>
                <c:pt idx="1">
                  <c:v>4.4565217391304347E-2</c:v>
                </c:pt>
                <c:pt idx="2">
                  <c:v>3.3759590792838877E-2</c:v>
                </c:pt>
                <c:pt idx="3">
                  <c:v>3.3539731682146544E-2</c:v>
                </c:pt>
                <c:pt idx="4">
                  <c:v>2.657973921765296E-2</c:v>
                </c:pt>
                <c:pt idx="5">
                  <c:v>3.0823648307225872E-2</c:v>
                </c:pt>
                <c:pt idx="6">
                  <c:v>2.3535302954431646E-2</c:v>
                </c:pt>
                <c:pt idx="7">
                  <c:v>3.6585365853658534E-2</c:v>
                </c:pt>
                <c:pt idx="8">
                  <c:v>2.6378896882494004E-2</c:v>
                </c:pt>
                <c:pt idx="9">
                  <c:v>3.3283656234475906E-2</c:v>
                </c:pt>
                <c:pt idx="10">
                  <c:v>3.0288689067676289E-2</c:v>
                </c:pt>
                <c:pt idx="11">
                  <c:v>2.2862368541380886E-2</c:v>
                </c:pt>
                <c:pt idx="12">
                  <c:v>1.6841147018661812E-2</c:v>
                </c:pt>
                <c:pt idx="13">
                  <c:v>2.3406374501992032E-2</c:v>
                </c:pt>
                <c:pt idx="14">
                  <c:v>1.7504488330341114E-2</c:v>
                </c:pt>
                <c:pt idx="15">
                  <c:v>1.695736434108527E-2</c:v>
                </c:pt>
                <c:pt idx="16">
                  <c:v>1.4692787177203919E-2</c:v>
                </c:pt>
                <c:pt idx="17">
                  <c:v>1.1029411764705883E-2</c:v>
                </c:pt>
              </c:numCache>
            </c:numRef>
          </c:val>
          <c:smooth val="0"/>
          <c:extLst>
            <c:ext xmlns:c16="http://schemas.microsoft.com/office/drawing/2014/chart" uri="{C3380CC4-5D6E-409C-BE32-E72D297353CC}">
              <c16:uniqueId val="{00000002-A8C4-47DC-8DBD-411C50E76F1E}"/>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Malign tumör i urinblåsa</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6A-L'!$B$6</c:f>
              <c:strCache>
                <c:ptCount val="1"/>
                <c:pt idx="0">
                  <c:v> CAN antal </c:v>
                </c:pt>
              </c:strCache>
            </c:strRef>
          </c:tx>
          <c:spPr>
            <a:ln w="28575" cap="rnd">
              <a:solidFill>
                <a:schemeClr val="accent1"/>
              </a:solidFill>
              <a:round/>
            </a:ln>
            <a:effectLst/>
          </c:spPr>
          <c:marker>
            <c:symbol val="none"/>
          </c:marker>
          <c:cat>
            <c:numRef>
              <c:f>'Tabell 6A-L'!$A$238:$A$255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6A-L'!$B$238:$B$255</c:f>
              <c:numCache>
                <c:formatCode>_-* #\ ##0_-;\-* #\ ##0_-;_-* "-"??_-;_-@_-</c:formatCode>
                <c:ptCount val="18"/>
                <c:pt idx="0">
                  <c:v>2181</c:v>
                </c:pt>
                <c:pt idx="1">
                  <c:v>2279</c:v>
                </c:pt>
                <c:pt idx="2">
                  <c:v>2318</c:v>
                </c:pt>
                <c:pt idx="3">
                  <c:v>2333</c:v>
                </c:pt>
                <c:pt idx="4">
                  <c:v>2399</c:v>
                </c:pt>
                <c:pt idx="5">
                  <c:v>2454</c:v>
                </c:pt>
                <c:pt idx="6">
                  <c:v>2510</c:v>
                </c:pt>
                <c:pt idx="7">
                  <c:v>2428</c:v>
                </c:pt>
                <c:pt idx="8">
                  <c:v>2810</c:v>
                </c:pt>
                <c:pt idx="9">
                  <c:v>2691</c:v>
                </c:pt>
                <c:pt idx="10">
                  <c:v>2859</c:v>
                </c:pt>
                <c:pt idx="11">
                  <c:v>2926</c:v>
                </c:pt>
                <c:pt idx="12">
                  <c:v>2966</c:v>
                </c:pt>
                <c:pt idx="13">
                  <c:v>3199</c:v>
                </c:pt>
                <c:pt idx="14">
                  <c:v>3144</c:v>
                </c:pt>
                <c:pt idx="15">
                  <c:v>3060</c:v>
                </c:pt>
                <c:pt idx="16">
                  <c:v>3228</c:v>
                </c:pt>
                <c:pt idx="17">
                  <c:v>3200</c:v>
                </c:pt>
              </c:numCache>
            </c:numRef>
          </c:val>
          <c:smooth val="0"/>
          <c:extLst>
            <c:ext xmlns:c16="http://schemas.microsoft.com/office/drawing/2014/chart" uri="{C3380CC4-5D6E-409C-BE32-E72D297353CC}">
              <c16:uniqueId val="{00000000-D603-4B5F-898A-C214C35B0F41}"/>
            </c:ext>
          </c:extLst>
        </c:ser>
        <c:ser>
          <c:idx val="3"/>
          <c:order val="3"/>
          <c:tx>
            <c:strRef>
              <c:f>'Tabell 6A-L'!$E$6</c:f>
              <c:strCache>
                <c:ptCount val="1"/>
                <c:pt idx="0">
                  <c:v> Can antal + DCI </c:v>
                </c:pt>
              </c:strCache>
            </c:strRef>
          </c:tx>
          <c:spPr>
            <a:ln w="28575" cap="rnd">
              <a:solidFill>
                <a:schemeClr val="accent4"/>
              </a:solidFill>
              <a:round/>
            </a:ln>
            <a:effectLst/>
          </c:spPr>
          <c:marker>
            <c:symbol val="none"/>
          </c:marker>
          <c:cat>
            <c:numRef>
              <c:f>'Tabell 6A-L'!$A$238:$A$255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6A-L'!$E$238:$E$255</c:f>
              <c:numCache>
                <c:formatCode>_-* #\ ##0_-;\-* #\ ##0_-;_-* "-"??_-;_-@_-</c:formatCode>
                <c:ptCount val="18"/>
                <c:pt idx="0">
                  <c:v>2273</c:v>
                </c:pt>
                <c:pt idx="1">
                  <c:v>2339</c:v>
                </c:pt>
                <c:pt idx="2">
                  <c:v>2411</c:v>
                </c:pt>
                <c:pt idx="3">
                  <c:v>2404</c:v>
                </c:pt>
                <c:pt idx="4">
                  <c:v>2448</c:v>
                </c:pt>
                <c:pt idx="5">
                  <c:v>2508</c:v>
                </c:pt>
                <c:pt idx="6">
                  <c:v>2582</c:v>
                </c:pt>
                <c:pt idx="7">
                  <c:v>2497</c:v>
                </c:pt>
                <c:pt idx="8">
                  <c:v>2877</c:v>
                </c:pt>
                <c:pt idx="9">
                  <c:v>2763</c:v>
                </c:pt>
                <c:pt idx="10">
                  <c:v>2920</c:v>
                </c:pt>
                <c:pt idx="11">
                  <c:v>2989</c:v>
                </c:pt>
                <c:pt idx="12">
                  <c:v>3039</c:v>
                </c:pt>
                <c:pt idx="13">
                  <c:v>3259</c:v>
                </c:pt>
                <c:pt idx="14">
                  <c:v>3191</c:v>
                </c:pt>
                <c:pt idx="15">
                  <c:v>3111</c:v>
                </c:pt>
                <c:pt idx="16">
                  <c:v>3280</c:v>
                </c:pt>
                <c:pt idx="17">
                  <c:v>3245</c:v>
                </c:pt>
              </c:numCache>
            </c:numRef>
          </c:val>
          <c:smooth val="0"/>
          <c:extLst>
            <c:ext xmlns:c16="http://schemas.microsoft.com/office/drawing/2014/chart" uri="{C3380CC4-5D6E-409C-BE32-E72D297353CC}">
              <c16:uniqueId val="{00000001-D603-4B5F-898A-C214C35B0F4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'Tabell 6A-L'!$C$6</c15:sqref>
                        </c15:formulaRef>
                      </c:ext>
                    </c:extLst>
                    <c:strCache>
                      <c:ptCount val="1"/>
                      <c:pt idx="0">
                        <c:v> DCI antal* </c:v>
                      </c:pt>
                    </c:strCache>
                  </c:strRef>
                </c:tx>
                <c:spPr>
                  <a:ln w="21590" cap="rnd">
                    <a:solidFill>
                      <a:srgbClr val="002B45"/>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'Tabell 6A-L'!$A$238:$A$255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6A-L'!$C$7:$C$24</c15:sqref>
                        </c15:formulaRef>
                      </c:ext>
                    </c:extLst>
                    <c:numCache>
                      <c:formatCode>_-* #\ ##0_-;\-* #\ ##0_-;_-* "-"??_-;_-@_-</c:formatCode>
                      <c:ptCount val="18"/>
                      <c:pt idx="0">
                        <c:v>517</c:v>
                      </c:pt>
                      <c:pt idx="1">
                        <c:v>547</c:v>
                      </c:pt>
                      <c:pt idx="2">
                        <c:v>562</c:v>
                      </c:pt>
                      <c:pt idx="3">
                        <c:v>543</c:v>
                      </c:pt>
                      <c:pt idx="4">
                        <c:v>530</c:v>
                      </c:pt>
                      <c:pt idx="5">
                        <c:v>544</c:v>
                      </c:pt>
                      <c:pt idx="6">
                        <c:v>538</c:v>
                      </c:pt>
                      <c:pt idx="7">
                        <c:v>492</c:v>
                      </c:pt>
                      <c:pt idx="8">
                        <c:v>576</c:v>
                      </c:pt>
                      <c:pt idx="9">
                        <c:v>535</c:v>
                      </c:pt>
                      <c:pt idx="10">
                        <c:v>544</c:v>
                      </c:pt>
                      <c:pt idx="11">
                        <c:v>547</c:v>
                      </c:pt>
                      <c:pt idx="12">
                        <c:v>558</c:v>
                      </c:pt>
                      <c:pt idx="13">
                        <c:v>507</c:v>
                      </c:pt>
                      <c:pt idx="14">
                        <c:v>493</c:v>
                      </c:pt>
                      <c:pt idx="15">
                        <c:v>486</c:v>
                      </c:pt>
                      <c:pt idx="16">
                        <c:v>513</c:v>
                      </c:pt>
                      <c:pt idx="17">
                        <c:v>381</c:v>
                      </c:pt>
                    </c:numCache>
                  </c:numRef>
                </c:val>
                <c:smooth val="0"/>
                <c:extLst>
                  <c:ext xmlns:c16="http://schemas.microsoft.com/office/drawing/2014/chart" uri="{C3380CC4-5D6E-409C-BE32-E72D297353CC}">
                    <c16:uniqueId val="{00000003-D603-4B5F-898A-C214C35B0F4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6A-L'!$D$6</c15:sqref>
                        </c15:formulaRef>
                      </c:ext>
                    </c:extLst>
                    <c:strCache>
                      <c:ptCount val="1"/>
                      <c:pt idx="0">
                        <c:v> DCO antal </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6A-L'!$A$238:$A$255</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6A-L'!$D$7:$D$24</c15:sqref>
                        </c15:formulaRef>
                      </c:ext>
                    </c:extLst>
                    <c:numCache>
                      <c:formatCode>_-* #\ ##0_-;\-* #\ ##0_-;_-* "-"??_-;_-@_-</c:formatCode>
                      <c:ptCount val="18"/>
                      <c:pt idx="0">
                        <c:v>227</c:v>
                      </c:pt>
                      <c:pt idx="1">
                        <c:v>266</c:v>
                      </c:pt>
                      <c:pt idx="2">
                        <c:v>245</c:v>
                      </c:pt>
                      <c:pt idx="3">
                        <c:v>253</c:v>
                      </c:pt>
                      <c:pt idx="4">
                        <c:v>255</c:v>
                      </c:pt>
                      <c:pt idx="5">
                        <c:v>229</c:v>
                      </c:pt>
                      <c:pt idx="6">
                        <c:v>227</c:v>
                      </c:pt>
                      <c:pt idx="7">
                        <c:v>236</c:v>
                      </c:pt>
                      <c:pt idx="8">
                        <c:v>234</c:v>
                      </c:pt>
                      <c:pt idx="9">
                        <c:v>237</c:v>
                      </c:pt>
                      <c:pt idx="10">
                        <c:v>248</c:v>
                      </c:pt>
                      <c:pt idx="11">
                        <c:v>255</c:v>
                      </c:pt>
                      <c:pt idx="12">
                        <c:v>280</c:v>
                      </c:pt>
                      <c:pt idx="13">
                        <c:v>250</c:v>
                      </c:pt>
                      <c:pt idx="14">
                        <c:v>218</c:v>
                      </c:pt>
                      <c:pt idx="15">
                        <c:v>285</c:v>
                      </c:pt>
                      <c:pt idx="16">
                        <c:v>323</c:v>
                      </c:pt>
                      <c:pt idx="17">
                        <c:v>349</c:v>
                      </c:pt>
                    </c:numCache>
                  </c:numRef>
                </c:val>
                <c:smooth val="0"/>
                <c:extLst xmlns:c15="http://schemas.microsoft.com/office/drawing/2012/chart">
                  <c:ext xmlns:c16="http://schemas.microsoft.com/office/drawing/2014/chart" uri="{C3380CC4-5D6E-409C-BE32-E72D297353CC}">
                    <c16:uniqueId val="{00000004-D603-4B5F-898A-C214C35B0F41}"/>
                  </c:ext>
                </c:extLst>
              </c15:ser>
            </c15:filteredLineSeries>
          </c:ext>
        </c:extLst>
      </c:lineChart>
      <c:lineChart>
        <c:grouping val="standard"/>
        <c:varyColors val="0"/>
        <c:ser>
          <c:idx val="4"/>
          <c:order val="4"/>
          <c:tx>
            <c:v>DCI (%)</c:v>
          </c:tx>
          <c:spPr>
            <a:ln w="28575" cap="rnd">
              <a:solidFill>
                <a:schemeClr val="accent5"/>
              </a:solidFill>
              <a:round/>
            </a:ln>
            <a:effectLst/>
          </c:spPr>
          <c:marker>
            <c:symbol val="none"/>
          </c:marker>
          <c:cat>
            <c:numRef>
              <c:f>'Tabell 6A-L'!$A$7:$A$24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6A-L'!$F$238:$F$255</c:f>
              <c:numCache>
                <c:formatCode>0.0" "%</c:formatCode>
                <c:ptCount val="18"/>
                <c:pt idx="0">
                  <c:v>4.2182485098578637E-2</c:v>
                </c:pt>
                <c:pt idx="1">
                  <c:v>2.6327336551118911E-2</c:v>
                </c:pt>
                <c:pt idx="2">
                  <c:v>4.0120793787748056E-2</c:v>
                </c:pt>
                <c:pt idx="3">
                  <c:v>3.0432918988426916E-2</c:v>
                </c:pt>
                <c:pt idx="4">
                  <c:v>2.0425177157148811E-2</c:v>
                </c:pt>
                <c:pt idx="5">
                  <c:v>2.2004889975550123E-2</c:v>
                </c:pt>
                <c:pt idx="6">
                  <c:v>2.8685258964143426E-2</c:v>
                </c:pt>
                <c:pt idx="7">
                  <c:v>2.8418451400329489E-2</c:v>
                </c:pt>
                <c:pt idx="8">
                  <c:v>2.384341637010676E-2</c:v>
                </c:pt>
                <c:pt idx="9">
                  <c:v>2.6755852842809364E-2</c:v>
                </c:pt>
                <c:pt idx="10">
                  <c:v>2.1336131514515563E-2</c:v>
                </c:pt>
                <c:pt idx="11">
                  <c:v>2.1531100478468901E-2</c:v>
                </c:pt>
                <c:pt idx="12">
                  <c:v>2.4612272420768713E-2</c:v>
                </c:pt>
                <c:pt idx="13">
                  <c:v>1.8755861206627072E-2</c:v>
                </c:pt>
                <c:pt idx="14">
                  <c:v>1.494910941475827E-2</c:v>
                </c:pt>
                <c:pt idx="15">
                  <c:v>1.6666666666666666E-2</c:v>
                </c:pt>
                <c:pt idx="16">
                  <c:v>1.6109045848822799E-2</c:v>
                </c:pt>
                <c:pt idx="17">
                  <c:v>1.40625E-2</c:v>
                </c:pt>
              </c:numCache>
            </c:numRef>
          </c:val>
          <c:smooth val="0"/>
          <c:extLst>
            <c:ext xmlns:c16="http://schemas.microsoft.com/office/drawing/2014/chart" uri="{C3380CC4-5D6E-409C-BE32-E72D297353CC}">
              <c16:uniqueId val="{00000002-D603-4B5F-898A-C214C35B0F41}"/>
            </c:ext>
          </c:extLst>
        </c:ser>
        <c:dLbls>
          <c:showLegendKey val="0"/>
          <c:showVal val="0"/>
          <c:showCatName val="0"/>
          <c:showSerName val="0"/>
          <c:showPercent val="0"/>
          <c:showBubbleSize val="0"/>
        </c:dLbls>
        <c:marker val="1"/>
        <c:smooth val="0"/>
        <c:axId val="946722520"/>
        <c:axId val="94672514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6725144"/>
        <c:scaling>
          <c:orientation val="minMax"/>
          <c:max val="0.1"/>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46722520"/>
        <c:crosses val="max"/>
        <c:crossBetween val="between"/>
      </c:valAx>
      <c:catAx>
        <c:axId val="946722520"/>
        <c:scaling>
          <c:orientation val="minMax"/>
        </c:scaling>
        <c:delete val="1"/>
        <c:axPos val="b"/>
        <c:numFmt formatCode="General" sourceLinked="1"/>
        <c:majorTickMark val="out"/>
        <c:minorTickMark val="none"/>
        <c:tickLblPos val="nextTo"/>
        <c:crossAx val="946725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Antal cancerfall och DCIs, samt DCIs som procent av cancerfall, personer 80 år eller äldre,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1B'!$B$30</c:f>
              <c:strCache>
                <c:ptCount val="1"/>
                <c:pt idx="0">
                  <c:v>CAN, antal</c:v>
                </c:pt>
              </c:strCache>
            </c:strRef>
          </c:tx>
          <c:spPr>
            <a:ln w="21590" cap="rnd">
              <a:solidFill>
                <a:srgbClr val="017CC1"/>
              </a:solidFill>
              <a:prstDash val="solid"/>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1B'!$B$31:$B$48</c:f>
              <c:numCache>
                <c:formatCode>_-* #\ ##0_-;\-* #\ ##0_-;_-* "-"??_-;_-@_-</c:formatCode>
                <c:ptCount val="18"/>
                <c:pt idx="0">
                  <c:v>11627</c:v>
                </c:pt>
                <c:pt idx="1">
                  <c:v>11716</c:v>
                </c:pt>
                <c:pt idx="2">
                  <c:v>11443</c:v>
                </c:pt>
                <c:pt idx="3">
                  <c:v>11721</c:v>
                </c:pt>
                <c:pt idx="4">
                  <c:v>12166</c:v>
                </c:pt>
                <c:pt idx="5">
                  <c:v>12318</c:v>
                </c:pt>
                <c:pt idx="6">
                  <c:v>12944</c:v>
                </c:pt>
                <c:pt idx="7">
                  <c:v>12683</c:v>
                </c:pt>
                <c:pt idx="8">
                  <c:v>13343</c:v>
                </c:pt>
                <c:pt idx="9">
                  <c:v>13831</c:v>
                </c:pt>
                <c:pt idx="10">
                  <c:v>13938</c:v>
                </c:pt>
                <c:pt idx="11">
                  <c:v>14540</c:v>
                </c:pt>
                <c:pt idx="12">
                  <c:v>14879</c:v>
                </c:pt>
                <c:pt idx="13">
                  <c:v>15634</c:v>
                </c:pt>
                <c:pt idx="14">
                  <c:v>16472</c:v>
                </c:pt>
                <c:pt idx="15">
                  <c:v>16160</c:v>
                </c:pt>
                <c:pt idx="16">
                  <c:v>18558</c:v>
                </c:pt>
                <c:pt idx="17">
                  <c:v>18989</c:v>
                </c:pt>
              </c:numCache>
            </c:numRef>
          </c:val>
          <c:smooth val="0"/>
          <c:extLst>
            <c:ext xmlns:c16="http://schemas.microsoft.com/office/drawing/2014/chart" uri="{C3380CC4-5D6E-409C-BE32-E72D297353CC}">
              <c16:uniqueId val="{00000000-3761-4290-99D5-59D3D671B561}"/>
            </c:ext>
          </c:extLst>
        </c:ser>
        <c:ser>
          <c:idx val="3"/>
          <c:order val="3"/>
          <c:tx>
            <c:strRef>
              <c:f>'Tabell 1B'!$E$30</c:f>
              <c:strCache>
                <c:ptCount val="1"/>
                <c:pt idx="0">
                  <c:v>Antal CAN + DCI</c:v>
                </c:pt>
              </c:strCache>
            </c:strRef>
          </c:tx>
          <c:spPr>
            <a:ln w="21590" cap="rnd">
              <a:solidFill>
                <a:srgbClr val="005892"/>
              </a:solidFill>
              <a:prstDash val="sysDash"/>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1B'!$E$31:$E$48</c:f>
              <c:numCache>
                <c:formatCode>_-* #\ ##0_-;\-* #\ ##0_-;_-* "-"??_-;_-@_-</c:formatCode>
                <c:ptCount val="18"/>
                <c:pt idx="0">
                  <c:v>13948</c:v>
                </c:pt>
                <c:pt idx="1">
                  <c:v>14312</c:v>
                </c:pt>
                <c:pt idx="2">
                  <c:v>13793</c:v>
                </c:pt>
                <c:pt idx="3">
                  <c:v>14095</c:v>
                </c:pt>
                <c:pt idx="4">
                  <c:v>14485</c:v>
                </c:pt>
                <c:pt idx="5">
                  <c:v>14797</c:v>
                </c:pt>
                <c:pt idx="6">
                  <c:v>15375</c:v>
                </c:pt>
                <c:pt idx="7">
                  <c:v>14912</c:v>
                </c:pt>
                <c:pt idx="8">
                  <c:v>15585</c:v>
                </c:pt>
                <c:pt idx="9">
                  <c:v>16073</c:v>
                </c:pt>
                <c:pt idx="10">
                  <c:v>16157</c:v>
                </c:pt>
                <c:pt idx="11">
                  <c:v>16594</c:v>
                </c:pt>
                <c:pt idx="12">
                  <c:v>16894</c:v>
                </c:pt>
                <c:pt idx="13">
                  <c:v>17631</c:v>
                </c:pt>
                <c:pt idx="14">
                  <c:v>18300</c:v>
                </c:pt>
                <c:pt idx="15">
                  <c:v>17973</c:v>
                </c:pt>
                <c:pt idx="16">
                  <c:v>20203</c:v>
                </c:pt>
                <c:pt idx="17">
                  <c:v>20237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 </c15:sqref>
                        </c15:formulaRef>
                      </c:ext>
                    </c:extLst>
                  </c:strRef>
                </c:tx>
                <c:spPr>
                  <a:ln w="21590" cap="rnd">
                    <a:solidFill>
                      <a:srgbClr val="002B45"/>
                    </a:solidFill>
                    <a:round/>
                  </a:ln>
                  <a:effectLst/>
                </c:spPr>
                <c:marker>
                  <c:symbol val="none"/>
                </c:marker>
                <c:cat>
                  <c:numRef>
                    <c:extLst>
                      <c:ex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1B'!$C$31:$C$51</c15:sqref>
                        </c15:formulaRef>
                      </c:ext>
                    </c:extLst>
                    <c:numCache>
                      <c:formatCode>_-* #\ ##0_-;\-* #\ ##0_-;_-* "-"??_-;_-@_-</c:formatCode>
                      <c:ptCount val="21"/>
                      <c:pt idx="0">
                        <c:v>2321</c:v>
                      </c:pt>
                      <c:pt idx="1">
                        <c:v>2596</c:v>
                      </c:pt>
                      <c:pt idx="2">
                        <c:v>2350</c:v>
                      </c:pt>
                      <c:pt idx="3">
                        <c:v>2374</c:v>
                      </c:pt>
                      <c:pt idx="4">
                        <c:v>2319</c:v>
                      </c:pt>
                      <c:pt idx="5">
                        <c:v>2479</c:v>
                      </c:pt>
                      <c:pt idx="6">
                        <c:v>2431</c:v>
                      </c:pt>
                      <c:pt idx="7">
                        <c:v>2229</c:v>
                      </c:pt>
                      <c:pt idx="8">
                        <c:v>2242</c:v>
                      </c:pt>
                      <c:pt idx="9">
                        <c:v>2242</c:v>
                      </c:pt>
                      <c:pt idx="10">
                        <c:v>2219</c:v>
                      </c:pt>
                      <c:pt idx="11">
                        <c:v>2054</c:v>
                      </c:pt>
                      <c:pt idx="12">
                        <c:v>2015</c:v>
                      </c:pt>
                      <c:pt idx="13">
                        <c:v>1997</c:v>
                      </c:pt>
                      <c:pt idx="14">
                        <c:v>1828</c:v>
                      </c:pt>
                      <c:pt idx="15">
                        <c:v>1813</c:v>
                      </c:pt>
                      <c:pt idx="16">
                        <c:v>1645</c:v>
                      </c:pt>
                      <c:pt idx="17">
                        <c:v>1248</c:v>
                      </c:pt>
                    </c:numCache>
                  </c:numRef>
                </c:val>
                <c:smooth val="0"/>
                <c:extLst>
                  <c:ext xmlns:c16="http://schemas.microsoft.com/office/drawing/2014/chart" uri="{C3380CC4-5D6E-409C-BE32-E72D297353CC}">
                    <c16:uniqueId val="{00000001-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 </c15:sqref>
                        </c15:formulaRef>
                      </c:ext>
                    </c:extLst>
                  </c:strRef>
                </c:tx>
                <c:spPr>
                  <a:ln w="21590" cap="rnd">
                    <a:solidFill>
                      <a:srgbClr val="B27B2A"/>
                    </a:solidFill>
                    <a:prstDash val="dashDot"/>
                    <a:round/>
                  </a:ln>
                  <a:effectLst/>
                </c:spPr>
                <c:marker>
                  <c:symbol val="none"/>
                </c:marker>
                <c:cat>
                  <c:numRef>
                    <c:extLst xmlns:c15="http://schemas.microsoft.com/office/drawing/2012/chart">
                      <c:ext xmlns:c15="http://schemas.microsoft.com/office/drawing/2012/chart" uri="{02D57815-91ED-43cb-92C2-25804820EDAC}">
                        <c15:formulaRef>
                          <c15:sqref>'Tabell 1B'!$A$7:$A$24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1B'!$D$31:$D$51</c15:sqref>
                        </c15:formulaRef>
                      </c:ext>
                    </c:extLst>
                    <c:numCache>
                      <c:formatCode>_-* #\ ##0_-;\-* #\ ##0_-;_-* "-"??_-;_-@_-</c:formatCode>
                      <c:ptCount val="21"/>
                      <c:pt idx="0">
                        <c:v>1660</c:v>
                      </c:pt>
                      <c:pt idx="1">
                        <c:v>1587</c:v>
                      </c:pt>
                      <c:pt idx="2">
                        <c:v>1628</c:v>
                      </c:pt>
                      <c:pt idx="3">
                        <c:v>1537</c:v>
                      </c:pt>
                      <c:pt idx="4">
                        <c:v>1471</c:v>
                      </c:pt>
                      <c:pt idx="5">
                        <c:v>1379</c:v>
                      </c:pt>
                      <c:pt idx="6">
                        <c:v>1353</c:v>
                      </c:pt>
                      <c:pt idx="7">
                        <c:v>1345</c:v>
                      </c:pt>
                      <c:pt idx="8">
                        <c:v>1326</c:v>
                      </c:pt>
                      <c:pt idx="9">
                        <c:v>1274</c:v>
                      </c:pt>
                      <c:pt idx="10">
                        <c:v>1324</c:v>
                      </c:pt>
                      <c:pt idx="11">
                        <c:v>1203</c:v>
                      </c:pt>
                      <c:pt idx="12">
                        <c:v>1224</c:v>
                      </c:pt>
                      <c:pt idx="13">
                        <c:v>1218</c:v>
                      </c:pt>
                      <c:pt idx="14">
                        <c:v>1175</c:v>
                      </c:pt>
                      <c:pt idx="15">
                        <c:v>1280</c:v>
                      </c:pt>
                      <c:pt idx="16">
                        <c:v>1221</c:v>
                      </c:pt>
                      <c:pt idx="17">
                        <c:v>1204</c:v>
                      </c:pt>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ext>
        </c:extLst>
      </c:lineChart>
      <c:lineChart>
        <c:grouping val="standard"/>
        <c:varyColors val="0"/>
        <c:ser>
          <c:idx val="4"/>
          <c:order val="4"/>
          <c:tx>
            <c:strRef>
              <c:f>'Tabell 1B'!$F$30</c:f>
              <c:strCache>
                <c:ptCount val="1"/>
                <c:pt idx="0">
                  <c:v>DCI (%)**</c:v>
                </c:pt>
              </c:strCache>
            </c:strRef>
          </c:tx>
          <c:spPr>
            <a:ln w="21590" cap="rnd">
              <a:solidFill>
                <a:srgbClr val="00385C"/>
              </a:solidFill>
              <a:prstDash val="sysDot"/>
              <a:round/>
            </a:ln>
            <a:effectLst/>
          </c:spPr>
          <c:marker>
            <c:symbol val="none"/>
          </c:marker>
          <c:cat>
            <c:numRef>
              <c:f>'Tabell 1B'!$A$7:$A$24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1B'!$F$31:$F$48</c:f>
              <c:numCache>
                <c:formatCode>0.0" "%</c:formatCode>
                <c:ptCount val="18"/>
                <c:pt idx="0">
                  <c:v>0.19962157048249762</c:v>
                </c:pt>
                <c:pt idx="1">
                  <c:v>0.22157733014680778</c:v>
                </c:pt>
                <c:pt idx="2">
                  <c:v>0.20536572577121384</c:v>
                </c:pt>
                <c:pt idx="3">
                  <c:v>0.20254244518385803</c:v>
                </c:pt>
                <c:pt idx="4">
                  <c:v>0.19061318428407037</c:v>
                </c:pt>
                <c:pt idx="5">
                  <c:v>0.20125020295502516</c:v>
                </c:pt>
                <c:pt idx="6">
                  <c:v>0.18780902348578493</c:v>
                </c:pt>
                <c:pt idx="7">
                  <c:v>0.17574706299771348</c:v>
                </c:pt>
                <c:pt idx="8">
                  <c:v>0.16802817956981189</c:v>
                </c:pt>
                <c:pt idx="9">
                  <c:v>0.16209963126310462</c:v>
                </c:pt>
                <c:pt idx="10">
                  <c:v>0.15920505093987661</c:v>
                </c:pt>
                <c:pt idx="11">
                  <c:v>0.14126547455295735</c:v>
                </c:pt>
                <c:pt idx="12">
                  <c:v>0.13542576786074334</c:v>
                </c:pt>
                <c:pt idx="13">
                  <c:v>0.12773442497121659</c:v>
                </c:pt>
                <c:pt idx="14">
                  <c:v>0.11097620203982515</c:v>
                </c:pt>
                <c:pt idx="15">
                  <c:v>0.11219059405940594</c:v>
                </c:pt>
                <c:pt idx="16">
                  <c:v>8.8641017351007656E-2</c:v>
                </c:pt>
                <c:pt idx="17">
                  <c:v>6.5722260255937651E-2</c:v>
                </c:pt>
              </c:numCache>
            </c:numRef>
          </c:val>
          <c:smooth val="0"/>
          <c:extLst>
            <c:ext xmlns:c16="http://schemas.microsoft.com/office/drawing/2014/chart" uri="{C3380CC4-5D6E-409C-BE32-E72D297353CC}">
              <c16:uniqueId val="{00000004-3761-4290-99D5-59D3D671B561}"/>
            </c:ext>
          </c:extLst>
        </c:ser>
        <c:dLbls>
          <c:showLegendKey val="0"/>
          <c:showVal val="0"/>
          <c:showCatName val="0"/>
          <c:showSerName val="0"/>
          <c:showPercent val="0"/>
          <c:showBubbleSize val="0"/>
        </c:dLbls>
        <c:marker val="1"/>
        <c:smooth val="0"/>
        <c:axId val="815196696"/>
        <c:axId val="94302666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70000"/>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4302666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815196696"/>
        <c:crosses val="max"/>
        <c:crossBetween val="between"/>
      </c:valAx>
      <c:catAx>
        <c:axId val="815196696"/>
        <c:scaling>
          <c:orientation val="minMax"/>
        </c:scaling>
        <c:delete val="1"/>
        <c:axPos val="b"/>
        <c:numFmt formatCode="General" sourceLinked="1"/>
        <c:majorTickMark val="out"/>
        <c:minorTickMark val="none"/>
        <c:tickLblPos val="nextTo"/>
        <c:crossAx val="943026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Antal DCIs och DCIs som procent av dödsfall,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1"/>
          <c:tx>
            <c:strRef>
              <c:f>'Tabell 2A'!$C$5</c:f>
              <c:strCache>
                <c:ptCount val="1"/>
                <c:pt idx="0">
                  <c:v>DCI, antal*</c:v>
                </c:pt>
              </c:strCache>
            </c:strRef>
          </c:tx>
          <c:spPr>
            <a:ln w="21590" cap="rnd">
              <a:solidFill>
                <a:srgbClr val="B27B2A"/>
              </a:solidFill>
              <a:prstDash val="solid"/>
              <a:round/>
            </a:ln>
            <a:effectLst/>
          </c:spPr>
          <c:marker>
            <c:symbol val="none"/>
          </c:marker>
          <c:cat>
            <c:strRef>
              <c:extLst>
                <c:ext xmlns:c15="http://schemas.microsoft.com/office/drawing/2012/chart" uri="{02D57815-91ED-43cb-92C2-25804820EDAC}">
                  <c15:fullRef>
                    <c15:sqref>'Tabell 2A'!$A$6:$A$24</c15:sqref>
                  </c15:fullRef>
                </c:ext>
              </c:extLst>
              <c:f>'Tabell 2A'!$A$6:$A$23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extLst>
                <c:ext xmlns:c15="http://schemas.microsoft.com/office/drawing/2012/chart" uri="{02D57815-91ED-43cb-92C2-25804820EDAC}">
                  <c15:fullRef>
                    <c15:sqref>'Tabell 2A'!$C$6:$C$24</c15:sqref>
                  </c15:fullRef>
                </c:ext>
              </c:extLst>
              <c:f>'Tabell 2A'!$C$6:$C$23</c:f>
              <c:numCache>
                <c:formatCode>_-* #\ ##0_-;\-* #\ ##0_-;_-* "-"??_-;_-@_-</c:formatCode>
                <c:ptCount val="18"/>
                <c:pt idx="0">
                  <c:v>5725</c:v>
                </c:pt>
                <c:pt idx="1">
                  <c:v>5740</c:v>
                </c:pt>
                <c:pt idx="2">
                  <c:v>5592</c:v>
                </c:pt>
                <c:pt idx="3">
                  <c:v>5501</c:v>
                </c:pt>
                <c:pt idx="4">
                  <c:v>5331</c:v>
                </c:pt>
                <c:pt idx="5">
                  <c:v>5049</c:v>
                </c:pt>
                <c:pt idx="6">
                  <c:v>4953</c:v>
                </c:pt>
                <c:pt idx="7">
                  <c:v>4923</c:v>
                </c:pt>
                <c:pt idx="8">
                  <c:v>4854</c:v>
                </c:pt>
                <c:pt idx="9">
                  <c:v>4682</c:v>
                </c:pt>
                <c:pt idx="10">
                  <c:v>4712</c:v>
                </c:pt>
                <c:pt idx="11">
                  <c:v>4474</c:v>
                </c:pt>
                <c:pt idx="12">
                  <c:v>4599</c:v>
                </c:pt>
                <c:pt idx="13">
                  <c:v>4447</c:v>
                </c:pt>
                <c:pt idx="14">
                  <c:v>4189</c:v>
                </c:pt>
                <c:pt idx="15">
                  <c:v>4405</c:v>
                </c:pt>
                <c:pt idx="16">
                  <c:v>4296</c:v>
                </c:pt>
                <c:pt idx="17">
                  <c:v>4350</c:v>
                </c:pt>
              </c:numCache>
            </c:numRef>
          </c:val>
          <c:smooth val="0"/>
          <c:extLst>
            <c:ext xmlns:c16="http://schemas.microsoft.com/office/drawing/2014/chart" uri="{C3380CC4-5D6E-409C-BE32-E72D297353CC}">
              <c16:uniqueId val="{00000054-9376-4A95-AAD0-3C48C99E6566}"/>
            </c:ext>
          </c:extLst>
        </c:ser>
        <c:dLbls>
          <c:showLegendKey val="0"/>
          <c:showVal val="0"/>
          <c:showCatName val="0"/>
          <c:showSerName val="0"/>
          <c:showPercent val="0"/>
          <c:showBubbleSize val="0"/>
        </c:dLbls>
        <c:marker val="1"/>
        <c:smooth val="0"/>
        <c:axId val="993962031"/>
        <c:axId val="993962447"/>
      </c:lineChart>
      <c:lineChart>
        <c:grouping val="standard"/>
        <c:varyColors val="0"/>
        <c:ser>
          <c:idx val="7"/>
          <c:order val="0"/>
          <c:tx>
            <c:strRef>
              <c:f>'Tabell 2A'!$G$5</c:f>
              <c:strCache>
                <c:ptCount val="1"/>
                <c:pt idx="0">
                  <c:v>DCI % av dödsfall</c:v>
                </c:pt>
              </c:strCache>
            </c:strRef>
          </c:tx>
          <c:spPr>
            <a:ln w="21590" cap="rnd">
              <a:solidFill>
                <a:srgbClr val="002B45"/>
              </a:solidFill>
              <a:prstDash val="sysDot"/>
              <a:round/>
            </a:ln>
            <a:effectLst/>
          </c:spPr>
          <c:marker>
            <c:symbol val="none"/>
          </c:marker>
          <c:cat>
            <c:strRef>
              <c:extLst>
                <c:ext xmlns:c15="http://schemas.microsoft.com/office/drawing/2012/chart" uri="{02D57815-91ED-43cb-92C2-25804820EDAC}">
                  <c15:fullRef>
                    <c15:sqref>'Tabell 2A'!$A$6:$A$24</c15:sqref>
                  </c15:fullRef>
                </c:ext>
              </c:extLst>
              <c:f>'Tabell 2A'!$A$6:$A$23</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extLst>
                <c:ext xmlns:c15="http://schemas.microsoft.com/office/drawing/2012/chart" uri="{02D57815-91ED-43cb-92C2-25804820EDAC}">
                  <c15:fullRef>
                    <c15:sqref>'Tabell 2A'!$G$6:$G$24</c15:sqref>
                  </c15:fullRef>
                </c:ext>
              </c:extLst>
              <c:f>'Tabell 2A'!$G$6:$G$23</c:f>
              <c:numCache>
                <c:formatCode>0.0" "%</c:formatCode>
                <c:ptCount val="18"/>
                <c:pt idx="0">
                  <c:v>6.2956364915984872E-2</c:v>
                </c:pt>
                <c:pt idx="1">
                  <c:v>6.3423311934411017E-2</c:v>
                </c:pt>
                <c:pt idx="2">
                  <c:v>6.135009709376954E-2</c:v>
                </c:pt>
                <c:pt idx="3">
                  <c:v>6.0442579000571352E-2</c:v>
                </c:pt>
                <c:pt idx="4">
                  <c:v>5.9484490069180988E-2</c:v>
                </c:pt>
                <c:pt idx="5">
                  <c:v>5.6030895229217302E-2</c:v>
                </c:pt>
                <c:pt idx="6">
                  <c:v>5.5332744964418576E-2</c:v>
                </c:pt>
                <c:pt idx="7">
                  <c:v>5.3749235741112761E-2</c:v>
                </c:pt>
                <c:pt idx="8">
                  <c:v>5.3883042493672574E-2</c:v>
                </c:pt>
                <c:pt idx="9">
                  <c:v>5.2829933200938796E-2</c:v>
                </c:pt>
                <c:pt idx="10">
                  <c:v>5.2299188652230377E-2</c:v>
                </c:pt>
                <c:pt idx="11">
                  <c:v>5.0177201561168186E-2</c:v>
                </c:pt>
                <c:pt idx="12">
                  <c:v>5.1152289006540022E-2</c:v>
                </c:pt>
                <c:pt idx="13">
                  <c:v>4.9499660503790115E-2</c:v>
                </c:pt>
                <c:pt idx="14">
                  <c:v>4.8534915246382183E-2</c:v>
                </c:pt>
                <c:pt idx="15">
                  <c:v>4.6038879598662208E-2</c:v>
                </c:pt>
                <c:pt idx="16">
                  <c:v>4.8124208851897075E-2</c:v>
                </c:pt>
                <c:pt idx="17">
                  <c:v>4.7697891424248073E-2</c:v>
                </c:pt>
              </c:numCache>
            </c:numRef>
          </c:val>
          <c:smooth val="0"/>
          <c:extLst>
            <c:ext xmlns:c16="http://schemas.microsoft.com/office/drawing/2014/chart" uri="{C3380CC4-5D6E-409C-BE32-E72D297353CC}">
              <c16:uniqueId val="{00000053-9376-4A95-AAD0-3C48C99E6566}"/>
            </c:ext>
          </c:extLst>
        </c:ser>
        <c:dLbls>
          <c:showLegendKey val="0"/>
          <c:showVal val="0"/>
          <c:showCatName val="0"/>
          <c:showSerName val="0"/>
          <c:showPercent val="0"/>
          <c:showBubbleSize val="0"/>
        </c:dLbls>
        <c:marker val="1"/>
        <c:smooth val="0"/>
        <c:axId val="692483824"/>
        <c:axId val="692477592"/>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692477592"/>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92483824"/>
        <c:crosses val="max"/>
        <c:crossBetween val="between"/>
      </c:valAx>
      <c:catAx>
        <c:axId val="692483824"/>
        <c:scaling>
          <c:orientation val="minMax"/>
        </c:scaling>
        <c:delete val="1"/>
        <c:axPos val="b"/>
        <c:numFmt formatCode="General" sourceLinked="1"/>
        <c:majorTickMark val="out"/>
        <c:minorTickMark val="none"/>
        <c:tickLblPos val="nextTo"/>
        <c:crossAx val="6924775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50" b="1" i="0" baseline="0">
                <a:effectLst/>
              </a:rPr>
              <a:t>Antal DCIs och DCIs som procent av dödsfall</a:t>
            </a:r>
            <a:r>
              <a:rPr lang="sv-SE" sz="950" b="1"/>
              <a:t>, personer yngre än 80 år, 2005-2022</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2"/>
          <c:order val="1"/>
          <c:tx>
            <c:strRef>
              <c:f>'Tabell 2B'!$C$6</c:f>
              <c:strCache>
                <c:ptCount val="1"/>
                <c:pt idx="0">
                  <c:v>DCI, antal*</c:v>
                </c:pt>
              </c:strCache>
            </c:strRef>
          </c:tx>
          <c:spPr>
            <a:ln w="25400" cap="rnd">
              <a:solidFill>
                <a:srgbClr val="B27B2A"/>
              </a:solidFill>
              <a:prstDash val="dashDot"/>
              <a:round/>
            </a:ln>
            <a:effectLst/>
          </c:spPr>
          <c:marker>
            <c:symbol val="none"/>
          </c:marker>
          <c:cat>
            <c:numRef>
              <c:f>'Tabell 2B'!$A$7:$A$24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2B'!$C$7:$C$24</c:f>
              <c:numCache>
                <c:formatCode>_-* #\ ##0_-;\-* #\ ##0_-;_-* "-"??_-;_-@_-</c:formatCode>
                <c:ptCount val="18"/>
                <c:pt idx="0">
                  <c:v>3169</c:v>
                </c:pt>
                <c:pt idx="1">
                  <c:v>3062</c:v>
                </c:pt>
                <c:pt idx="2">
                  <c:v>3008</c:v>
                </c:pt>
                <c:pt idx="3">
                  <c:v>2909</c:v>
                </c:pt>
                <c:pt idx="4">
                  <c:v>2796</c:v>
                </c:pt>
                <c:pt idx="5">
                  <c:v>2541</c:v>
                </c:pt>
                <c:pt idx="6">
                  <c:v>2437</c:v>
                </c:pt>
                <c:pt idx="7">
                  <c:v>2440</c:v>
                </c:pt>
                <c:pt idx="8">
                  <c:v>2448</c:v>
                </c:pt>
                <c:pt idx="9">
                  <c:v>2339</c:v>
                </c:pt>
                <c:pt idx="10">
                  <c:v>2360</c:v>
                </c:pt>
                <c:pt idx="11">
                  <c:v>2224</c:v>
                </c:pt>
                <c:pt idx="12">
                  <c:v>2367</c:v>
                </c:pt>
                <c:pt idx="13">
                  <c:v>2239</c:v>
                </c:pt>
                <c:pt idx="14">
                  <c:v>2165</c:v>
                </c:pt>
                <c:pt idx="15">
                  <c:v>2236</c:v>
                </c:pt>
                <c:pt idx="16">
                  <c:v>2188</c:v>
                </c:pt>
                <c:pt idx="17">
                  <c:v>2197</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1"/>
                <c:order val="0"/>
                <c:tx>
                  <c:strRef>
                    <c:extLst>
                      <c:ext uri="{02D57815-91ED-43cb-92C2-25804820EDAC}">
                        <c15:formulaRef>
                          <c15:sqref>'Tabell 2B'!$B$6</c15:sqref>
                        </c15:formulaRef>
                      </c:ext>
                    </c:extLst>
                    <c:strCache>
                      <c:ptCount val="1"/>
                      <c:pt idx="0">
                        <c:v>CAN, antal</c:v>
                      </c:pt>
                    </c:strCache>
                  </c:strRef>
                </c:tx>
                <c:spPr>
                  <a:ln w="21590" cap="rnd">
                    <a:solidFill>
                      <a:srgbClr val="002B45"/>
                    </a:solidFill>
                    <a:round/>
                  </a:ln>
                  <a:effectLst/>
                </c:spPr>
                <c:marker>
                  <c:symbol val="none"/>
                </c:marker>
                <c:cat>
                  <c:numRef>
                    <c:extLst>
                      <c:ex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2B'!$B$7:$B$27</c15:sqref>
                        </c15:formulaRef>
                      </c:ext>
                    </c:extLst>
                    <c:numCache>
                      <c:formatCode>_-* #\ ##0_-;\-* #\ ##0_-;_-* "-"??_-;_-@_-</c:formatCode>
                      <c:ptCount val="21"/>
                      <c:pt idx="0">
                        <c:v>40588</c:v>
                      </c:pt>
                      <c:pt idx="1">
                        <c:v>41071</c:v>
                      </c:pt>
                      <c:pt idx="2">
                        <c:v>41267</c:v>
                      </c:pt>
                      <c:pt idx="3">
                        <c:v>42357</c:v>
                      </c:pt>
                      <c:pt idx="4">
                        <c:v>45223</c:v>
                      </c:pt>
                      <c:pt idx="5">
                        <c:v>45609</c:v>
                      </c:pt>
                      <c:pt idx="6">
                        <c:v>47335</c:v>
                      </c:pt>
                      <c:pt idx="7">
                        <c:v>47362</c:v>
                      </c:pt>
                      <c:pt idx="8">
                        <c:v>50148</c:v>
                      </c:pt>
                      <c:pt idx="9">
                        <c:v>53146</c:v>
                      </c:pt>
                      <c:pt idx="10">
                        <c:v>53268</c:v>
                      </c:pt>
                      <c:pt idx="11">
                        <c:v>54037</c:v>
                      </c:pt>
                      <c:pt idx="12">
                        <c:v>55640</c:v>
                      </c:pt>
                      <c:pt idx="13">
                        <c:v>56662</c:v>
                      </c:pt>
                      <c:pt idx="14">
                        <c:v>58545</c:v>
                      </c:pt>
                      <c:pt idx="15">
                        <c:v>55302</c:v>
                      </c:pt>
                      <c:pt idx="16">
                        <c:v>59755</c:v>
                      </c:pt>
                      <c:pt idx="17">
                        <c:v>59462</c:v>
                      </c:pt>
                    </c:numCache>
                  </c:numRef>
                </c:val>
                <c:smooth val="0"/>
                <c:extLst>
                  <c:ext xmlns:c16="http://schemas.microsoft.com/office/drawing/2014/chart" uri="{C3380CC4-5D6E-409C-BE32-E72D297353CC}">
                    <c16:uniqueId val="{00000001-3761-4290-99D5-59D3D671B56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'Tabell 2B'!$D$6</c15:sqref>
                        </c15:formulaRef>
                      </c:ext>
                    </c:extLst>
                    <c:strCache>
                      <c:ptCount val="1"/>
                      <c:pt idx="0">
                        <c:v>Antal CAN+DCI</c:v>
                      </c:pt>
                    </c:strCache>
                  </c:strRef>
                </c:tx>
                <c:spPr>
                  <a:ln w="21590" cap="rnd">
                    <a:solidFill>
                      <a:srgbClr val="005892"/>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2B'!$D$7:$D$27</c15:sqref>
                        </c15:formulaRef>
                      </c:ext>
                    </c:extLst>
                    <c:numCache>
                      <c:formatCode>_-* #\ ##0_-;\-* #\ ##0_-;_-* "-"??_-;_-@_-</c:formatCode>
                      <c:ptCount val="21"/>
                      <c:pt idx="0">
                        <c:v>43757</c:v>
                      </c:pt>
                      <c:pt idx="1">
                        <c:v>44133</c:v>
                      </c:pt>
                      <c:pt idx="2">
                        <c:v>44275</c:v>
                      </c:pt>
                      <c:pt idx="3">
                        <c:v>45266</c:v>
                      </c:pt>
                      <c:pt idx="4">
                        <c:v>48019</c:v>
                      </c:pt>
                      <c:pt idx="5">
                        <c:v>48150</c:v>
                      </c:pt>
                      <c:pt idx="6">
                        <c:v>49772</c:v>
                      </c:pt>
                      <c:pt idx="7">
                        <c:v>49802</c:v>
                      </c:pt>
                      <c:pt idx="8">
                        <c:v>52596</c:v>
                      </c:pt>
                      <c:pt idx="9">
                        <c:v>55485</c:v>
                      </c:pt>
                      <c:pt idx="10">
                        <c:v>55628</c:v>
                      </c:pt>
                      <c:pt idx="11">
                        <c:v>56261</c:v>
                      </c:pt>
                      <c:pt idx="12">
                        <c:v>58007</c:v>
                      </c:pt>
                      <c:pt idx="13">
                        <c:v>58901</c:v>
                      </c:pt>
                      <c:pt idx="14">
                        <c:v>60710</c:v>
                      </c:pt>
                      <c:pt idx="15">
                        <c:v>57538</c:v>
                      </c:pt>
                      <c:pt idx="16">
                        <c:v>61943</c:v>
                      </c:pt>
                      <c:pt idx="17">
                        <c:v>61659</c:v>
                      </c:pt>
                    </c:numCache>
                  </c:numRef>
                </c:val>
                <c:smooth val="0"/>
                <c:extLst xmlns:c15="http://schemas.microsoft.com/office/drawing/2012/chart">
                  <c:ext xmlns:c16="http://schemas.microsoft.com/office/drawing/2014/chart" uri="{C3380CC4-5D6E-409C-BE32-E72D297353CC}">
                    <c16:uniqueId val="{00000003-3761-4290-99D5-59D3D671B561}"/>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'Tabell 2B'!$E$6</c15:sqref>
                        </c15:formulaRef>
                      </c:ext>
                    </c:extLst>
                    <c:strCache>
                      <c:ptCount val="1"/>
                      <c:pt idx="0">
                        <c:v>DCI (%)**</c:v>
                      </c:pt>
                    </c:strCache>
                  </c:strRef>
                </c:tx>
                <c:spPr>
                  <a:ln w="21590" cap="rnd">
                    <a:solidFill>
                      <a:srgbClr val="00385C"/>
                    </a:solidFill>
                    <a:prstDash val="sysDot"/>
                    <a:round/>
                  </a:ln>
                  <a:effectLst/>
                </c:spPr>
                <c:marker>
                  <c:symbol val="none"/>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2B'!$E$7:$E$27</c15:sqref>
                        </c15:formulaRef>
                      </c:ext>
                    </c:extLst>
                    <c:numCache>
                      <c:formatCode>0.0" "%</c:formatCode>
                      <c:ptCount val="21"/>
                      <c:pt idx="0">
                        <c:v>7.8077264216024442E-2</c:v>
                      </c:pt>
                      <c:pt idx="1">
                        <c:v>7.4553821431180153E-2</c:v>
                      </c:pt>
                      <c:pt idx="2">
                        <c:v>7.2891172123003847E-2</c:v>
                      </c:pt>
                      <c:pt idx="3">
                        <c:v>6.8678140567084545E-2</c:v>
                      </c:pt>
                      <c:pt idx="4">
                        <c:v>6.1826946465294207E-2</c:v>
                      </c:pt>
                      <c:pt idx="5">
                        <c:v>5.5712688285206868E-2</c:v>
                      </c:pt>
                      <c:pt idx="6">
                        <c:v>5.1484102672441114E-2</c:v>
                      </c:pt>
                      <c:pt idx="7">
                        <c:v>5.1518094675055949E-2</c:v>
                      </c:pt>
                      <c:pt idx="8">
                        <c:v>4.8815506101938265E-2</c:v>
                      </c:pt>
                      <c:pt idx="9">
                        <c:v>4.4010838068716369E-2</c:v>
                      </c:pt>
                      <c:pt idx="10">
                        <c:v>4.4304272734099273E-2</c:v>
                      </c:pt>
                      <c:pt idx="11">
                        <c:v>4.1156985028776578E-2</c:v>
                      </c:pt>
                      <c:pt idx="12">
                        <c:v>4.254133716750539E-2</c:v>
                      </c:pt>
                      <c:pt idx="13">
                        <c:v>3.9515018883908085E-2</c:v>
                      </c:pt>
                      <c:pt idx="14">
                        <c:v>3.6980100777179947E-2</c:v>
                      </c:pt>
                      <c:pt idx="15">
                        <c:v>4.0432534085566525E-2</c:v>
                      </c:pt>
                      <c:pt idx="16">
                        <c:v>3.6616182746213706E-2</c:v>
                      </c:pt>
                      <c:pt idx="17">
                        <c:v>3.6947966768692608E-2</c:v>
                      </c:pt>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'Tabell 2B'!$F$6</c15:sqref>
                        </c15:formulaRef>
                      </c:ext>
                    </c:extLst>
                    <c:strCache>
                      <c:ptCount val="1"/>
                      <c:pt idx="0">
                        <c:v>Dödsfall,*** totalt</c:v>
                      </c:pt>
                    </c:strCache>
                  </c:strRef>
                </c:tx>
                <c:spPr>
                  <a:ln w="21590" cap="rnd">
                    <a:solidFill>
                      <a:srgbClr val="9A4392"/>
                    </a:solidFill>
                    <a:prstDash val="lgDashDotDot"/>
                    <a:round/>
                  </a:ln>
                  <a:effectLst/>
                </c:spPr>
                <c:marker>
                  <c:symbol val="none"/>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2B'!$F$7:$F$27</c15:sqref>
                        </c15:formulaRef>
                      </c:ext>
                    </c:extLst>
                    <c:numCache>
                      <c:formatCode>_-* #\ ##0_-;\-* #\ ##0_-;_-* "-"??_-;_-@_-</c:formatCode>
                      <c:ptCount val="21"/>
                      <c:pt idx="0">
                        <c:v>37018</c:v>
                      </c:pt>
                      <c:pt idx="1">
                        <c:v>36370</c:v>
                      </c:pt>
                      <c:pt idx="2">
                        <c:v>36068</c:v>
                      </c:pt>
                      <c:pt idx="3">
                        <c:v>35798</c:v>
                      </c:pt>
                      <c:pt idx="4">
                        <c:v>35495</c:v>
                      </c:pt>
                      <c:pt idx="5">
                        <c:v>35705</c:v>
                      </c:pt>
                      <c:pt idx="6">
                        <c:v>35090</c:v>
                      </c:pt>
                      <c:pt idx="7">
                        <c:v>35528</c:v>
                      </c:pt>
                      <c:pt idx="8">
                        <c:v>35664</c:v>
                      </c:pt>
                      <c:pt idx="9">
                        <c:v>35526</c:v>
                      </c:pt>
                      <c:pt idx="10">
                        <c:v>35901</c:v>
                      </c:pt>
                      <c:pt idx="11">
                        <c:v>35476</c:v>
                      </c:pt>
                      <c:pt idx="12">
                        <c:v>35343</c:v>
                      </c:pt>
                      <c:pt idx="13">
                        <c:v>35736</c:v>
                      </c:pt>
                      <c:pt idx="14">
                        <c:v>34295</c:v>
                      </c:pt>
                      <c:pt idx="15">
                        <c:v>37113</c:v>
                      </c:pt>
                      <c:pt idx="16">
                        <c:v>36086</c:v>
                      </c:pt>
                      <c:pt idx="17">
                        <c:v>35462</c:v>
                      </c:pt>
                    </c:numCache>
                  </c:numRef>
                </c:val>
                <c:smooth val="0"/>
                <c:extLst xmlns:c15="http://schemas.microsoft.com/office/drawing/2012/chart">
                  <c:ext xmlns:c16="http://schemas.microsoft.com/office/drawing/2014/chart" uri="{C3380CC4-5D6E-409C-BE32-E72D297353CC}">
                    <c16:uniqueId val="{00000005-3761-4290-99D5-59D3D671B561}"/>
                  </c:ext>
                </c:extLst>
              </c15:ser>
            </c15:filteredLineSeries>
          </c:ext>
        </c:extLst>
      </c:lineChart>
      <c:lineChart>
        <c:grouping val="standard"/>
        <c:varyColors val="0"/>
        <c:ser>
          <c:idx val="6"/>
          <c:order val="5"/>
          <c:tx>
            <c:strRef>
              <c:f>'Tabell 2B'!$G$6</c:f>
              <c:strCache>
                <c:ptCount val="1"/>
                <c:pt idx="0">
                  <c:v>DCI % av dödsfall</c:v>
                </c:pt>
              </c:strCache>
            </c:strRef>
          </c:tx>
          <c:spPr>
            <a:ln w="25400" cap="rnd">
              <a:solidFill>
                <a:srgbClr val="002B45"/>
              </a:solidFill>
              <a:prstDash val="solid"/>
              <a:round/>
            </a:ln>
            <a:effectLst/>
          </c:spPr>
          <c:marker>
            <c:symbol val="none"/>
          </c:marker>
          <c:val>
            <c:numRef>
              <c:f>'Tabell 2B'!$G$7:$G$24</c:f>
              <c:numCache>
                <c:formatCode>0.0" "%</c:formatCode>
                <c:ptCount val="18"/>
                <c:pt idx="0">
                  <c:v>8.5607001999027502E-2</c:v>
                </c:pt>
                <c:pt idx="1">
                  <c:v>8.4190266703326924E-2</c:v>
                </c:pt>
                <c:pt idx="2">
                  <c:v>8.3398025950981475E-2</c:v>
                </c:pt>
                <c:pt idx="3">
                  <c:v>8.1261522990111176E-2</c:v>
                </c:pt>
                <c:pt idx="4">
                  <c:v>7.8771657979997189E-2</c:v>
                </c:pt>
                <c:pt idx="5">
                  <c:v>7.1166503290855623E-2</c:v>
                </c:pt>
                <c:pt idx="6">
                  <c:v>6.9449985750926188E-2</c:v>
                </c:pt>
                <c:pt idx="7">
                  <c:v>6.8678225624859271E-2</c:v>
                </c:pt>
                <c:pt idx="8">
                  <c:v>6.8640646029609689E-2</c:v>
                </c:pt>
                <c:pt idx="9">
                  <c:v>6.5839103754996339E-2</c:v>
                </c:pt>
                <c:pt idx="10">
                  <c:v>6.5736330464332471E-2</c:v>
                </c:pt>
                <c:pt idx="11">
                  <c:v>6.2690269477956931E-2</c:v>
                </c:pt>
                <c:pt idx="12">
                  <c:v>6.6972243442831675E-2</c:v>
                </c:pt>
                <c:pt idx="13">
                  <c:v>6.2653906424893671E-2</c:v>
                </c:pt>
                <c:pt idx="14">
                  <c:v>6.3128735967342184E-2</c:v>
                </c:pt>
                <c:pt idx="15">
                  <c:v>6.0248430469107862E-2</c:v>
                </c:pt>
                <c:pt idx="16">
                  <c:v>6.0632932439173087E-2</c:v>
                </c:pt>
                <c:pt idx="17">
                  <c:v>6.1953640516609329E-2</c:v>
                </c:pt>
              </c:numCache>
            </c:numRef>
          </c:val>
          <c:smooth val="0"/>
          <c:extLst>
            <c:ext xmlns:c16="http://schemas.microsoft.com/office/drawing/2014/chart" uri="{C3380CC4-5D6E-409C-BE32-E72D297353CC}">
              <c16:uniqueId val="{00000006-3761-4290-99D5-59D3D671B561}"/>
            </c:ext>
          </c:extLst>
        </c:ser>
        <c:dLbls>
          <c:showLegendKey val="0"/>
          <c:showVal val="0"/>
          <c:showCatName val="0"/>
          <c:showSerName val="0"/>
          <c:showPercent val="0"/>
          <c:showBubbleSize val="0"/>
        </c:dLbls>
        <c:marker val="1"/>
        <c:smooth val="0"/>
        <c:axId val="952447472"/>
        <c:axId val="952450424"/>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52450424"/>
        <c:scaling>
          <c:orientation val="minMax"/>
        </c:scaling>
        <c:delete val="0"/>
        <c:axPos val="r"/>
        <c:numFmt formatCode="0.0&quot; &quot;%"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52447472"/>
        <c:crosses val="max"/>
        <c:crossBetween val="between"/>
      </c:valAx>
      <c:catAx>
        <c:axId val="952447472"/>
        <c:scaling>
          <c:orientation val="minMax"/>
        </c:scaling>
        <c:delete val="1"/>
        <c:axPos val="b"/>
        <c:majorTickMark val="out"/>
        <c:minorTickMark val="none"/>
        <c:tickLblPos val="nextTo"/>
        <c:crossAx val="952450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60" b="1" i="0" u="none" strike="noStrike" baseline="0">
                <a:effectLst/>
              </a:rPr>
              <a:t>Antal DCIs och DCIs som procent av  dödsfall</a:t>
            </a:r>
            <a:r>
              <a:rPr lang="sv-SE" b="1"/>
              <a:t>, personer 80 år eller äldre,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1"/>
          <c:tx>
            <c:v>DCI, antal</c:v>
          </c:tx>
          <c:spPr>
            <a:ln w="25400" cap="rnd">
              <a:solidFill>
                <a:srgbClr val="B27B2A"/>
              </a:solidFill>
              <a:prstDash val="lgDashDot"/>
              <a:round/>
            </a:ln>
            <a:effectLst/>
          </c:spPr>
          <c:marker>
            <c:symbol val="none"/>
          </c:marker>
          <c:cat>
            <c:numRef>
              <c:f>'Tabell 2B'!$A$7:$A$24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2B'!$C$32:$C$49</c:f>
              <c:numCache>
                <c:formatCode>_-* #\ ##0_-;\-* #\ ##0_-;_-* "-"??_-;_-@_-</c:formatCode>
                <c:ptCount val="18"/>
                <c:pt idx="0">
                  <c:v>2556</c:v>
                </c:pt>
                <c:pt idx="1">
                  <c:v>2678</c:v>
                </c:pt>
                <c:pt idx="2">
                  <c:v>2584</c:v>
                </c:pt>
                <c:pt idx="3">
                  <c:v>2592</c:v>
                </c:pt>
                <c:pt idx="4">
                  <c:v>2535</c:v>
                </c:pt>
                <c:pt idx="5">
                  <c:v>2508</c:v>
                </c:pt>
                <c:pt idx="6">
                  <c:v>2516</c:v>
                </c:pt>
                <c:pt idx="7">
                  <c:v>2483</c:v>
                </c:pt>
                <c:pt idx="8">
                  <c:v>2406</c:v>
                </c:pt>
                <c:pt idx="9">
                  <c:v>2343</c:v>
                </c:pt>
                <c:pt idx="10">
                  <c:v>2352</c:v>
                </c:pt>
                <c:pt idx="11">
                  <c:v>2250</c:v>
                </c:pt>
                <c:pt idx="12">
                  <c:v>2232</c:v>
                </c:pt>
                <c:pt idx="13">
                  <c:v>2208</c:v>
                </c:pt>
                <c:pt idx="14">
                  <c:v>2024</c:v>
                </c:pt>
                <c:pt idx="15">
                  <c:v>2169</c:v>
                </c:pt>
                <c:pt idx="16">
                  <c:v>2108</c:v>
                </c:pt>
                <c:pt idx="17">
                  <c:v>2153</c:v>
                </c:pt>
              </c:numCache>
            </c:numRef>
          </c:val>
          <c:smooth val="0"/>
          <c:extLst>
            <c:ext xmlns:c16="http://schemas.microsoft.com/office/drawing/2014/chart" uri="{C3380CC4-5D6E-409C-BE32-E72D297353CC}">
              <c16:uniqueId val="{00000001-3761-4290-99D5-59D3D671B561}"/>
            </c:ext>
          </c:extLst>
        </c:ser>
        <c:dLbls>
          <c:showLegendKey val="0"/>
          <c:showVal val="0"/>
          <c:showCatName val="0"/>
          <c:showSerName val="0"/>
          <c:showPercent val="0"/>
          <c:showBubbleSize val="0"/>
        </c:dLbls>
        <c:marker val="1"/>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'Tabell 2B'!$B$31</c15:sqref>
                        </c15:formulaRef>
                      </c:ext>
                    </c:extLst>
                    <c:strCache>
                      <c:ptCount val="1"/>
                      <c:pt idx="0">
                        <c:v>CAN, antal</c:v>
                      </c:pt>
                    </c:strCache>
                  </c:strRef>
                </c:tx>
                <c:spPr>
                  <a:ln w="21590" cap="rnd">
                    <a:solidFill>
                      <a:srgbClr val="017CC1"/>
                    </a:solidFill>
                    <a:prstDash val="solid"/>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'Tabell 2B'!$H$7:$H$27</c15:sqref>
                        </c15:formulaRef>
                      </c:ext>
                    </c:extLst>
                    <c:numCache>
                      <c:formatCode>General</c:formatCode>
                      <c:ptCount val="21"/>
                    </c:numCache>
                  </c:numRef>
                </c:val>
                <c:smooth val="0"/>
                <c:extLst>
                  <c:ext xmlns:c16="http://schemas.microsoft.com/office/drawing/2014/chart" uri="{C3380CC4-5D6E-409C-BE32-E72D297353CC}">
                    <c16:uniqueId val="{00000000-3761-4290-99D5-59D3D671B56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'Tabell 2B'!$D$31</c15:sqref>
                        </c15:formulaRef>
                      </c:ext>
                    </c:extLst>
                    <c:strCache>
                      <c:ptCount val="1"/>
                      <c:pt idx="0">
                        <c:v>Antal CAN+DCI</c:v>
                      </c:pt>
                    </c:strCache>
                  </c:strRef>
                </c:tx>
                <c:spPr>
                  <a:ln w="21590" cap="rnd">
                    <a:solidFill>
                      <a:srgbClr val="B27B2A"/>
                    </a:solidFill>
                    <a:prstDash val="dashDot"/>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2B'!$J$7:$J$27</c15:sqref>
                        </c15:formulaRef>
                      </c:ext>
                    </c:extLst>
                    <c:numCache>
                      <c:formatCode>General</c:formatCode>
                      <c:ptCount val="21"/>
                    </c:numCache>
                  </c:numRef>
                </c:val>
                <c:smooth val="0"/>
                <c:extLst xmlns:c15="http://schemas.microsoft.com/office/drawing/2012/chart">
                  <c:ext xmlns:c16="http://schemas.microsoft.com/office/drawing/2014/chart" uri="{C3380CC4-5D6E-409C-BE32-E72D297353CC}">
                    <c16:uniqueId val="{00000002-3761-4290-99D5-59D3D671B56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'Tabell 2B'!$E$31</c15:sqref>
                        </c15:formulaRef>
                      </c:ext>
                    </c:extLst>
                    <c:strCache>
                      <c:ptCount val="1"/>
                      <c:pt idx="0">
                        <c:v>DCI (%)**</c:v>
                      </c:pt>
                    </c:strCache>
                  </c:strRef>
                </c:tx>
                <c:spPr>
                  <a:ln w="21590" cap="rnd">
                    <a:solidFill>
                      <a:srgbClr val="005892"/>
                    </a:solidFill>
                    <a:prstDash val="sysDash"/>
                    <a:round/>
                  </a:ln>
                  <a:effectLst/>
                </c:spPr>
                <c:marker>
                  <c:symbol val="circle"/>
                  <c:size val="5"/>
                  <c:spPr>
                    <a:solidFill>
                      <a:schemeClr val="accent4"/>
                    </a:solidFill>
                    <a:ln w="9525">
                      <a:solidFill>
                        <a:schemeClr val="accent4"/>
                      </a:solidFill>
                    </a:ln>
                    <a:effectLst/>
                  </c:spPr>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2B'!$K$7:$K$27</c15:sqref>
                        </c15:formulaRef>
                      </c:ext>
                    </c:extLst>
                    <c:numCache>
                      <c:formatCode>General</c:formatCode>
                      <c:ptCount val="21"/>
                    </c:numCache>
                  </c:numRef>
                </c:val>
                <c:smooth val="0"/>
                <c:extLst xmlns:c15="http://schemas.microsoft.com/office/drawing/2012/chart">
                  <c:ext xmlns:c16="http://schemas.microsoft.com/office/drawing/2014/chart" uri="{C3380CC4-5D6E-409C-BE32-E72D297353CC}">
                    <c16:uniqueId val="{00000003-3761-4290-99D5-59D3D671B5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'Tabell 2B'!$F$31</c15:sqref>
                        </c15:formulaRef>
                      </c:ext>
                    </c:extLst>
                    <c:strCache>
                      <c:ptCount val="1"/>
                      <c:pt idx="0">
                        <c:v>Dödsfall,*** totalt</c:v>
                      </c:pt>
                    </c:strCache>
                  </c:strRef>
                </c:tx>
                <c:spPr>
                  <a:ln w="21590" cap="rnd">
                    <a:solidFill>
                      <a:srgbClr val="00385C"/>
                    </a:solidFill>
                    <a:prstDash val="sysDot"/>
                    <a:round/>
                  </a:ln>
                  <a:effectLst/>
                </c:spPr>
                <c:marker>
                  <c:symbol val="circle"/>
                  <c:size val="5"/>
                  <c:spPr>
                    <a:solidFill>
                      <a:schemeClr val="accent5"/>
                    </a:solidFill>
                    <a:ln w="9525">
                      <a:solidFill>
                        <a:schemeClr val="accent5"/>
                      </a:solidFill>
                    </a:ln>
                    <a:effectLst/>
                  </c:spPr>
                </c:marker>
                <c:cat>
                  <c:numRef>
                    <c:extLst xmlns:c15="http://schemas.microsoft.com/office/drawing/2012/chart">
                      <c:ext xmlns:c15="http://schemas.microsoft.com/office/drawing/2012/chart" uri="{02D57815-91ED-43cb-92C2-25804820EDAC}">
                        <c15:formulaRef>
                          <c15:sqref>'Tabell 2B'!$A$7:$A$24</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xmlns:c15="http://schemas.microsoft.com/office/drawing/2012/chart">
                      <c:ext xmlns:c15="http://schemas.microsoft.com/office/drawing/2012/chart" uri="{02D57815-91ED-43cb-92C2-25804820EDAC}">
                        <c15:formulaRef>
                          <c15:sqref>'Tabell 2B'!$L$7:$L$27</c15:sqref>
                        </c15:formulaRef>
                      </c:ext>
                    </c:extLst>
                    <c:numCache>
                      <c:formatCode>General</c:formatCode>
                      <c:ptCount val="21"/>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ext>
        </c:extLst>
      </c:lineChart>
      <c:lineChart>
        <c:grouping val="standard"/>
        <c:varyColors val="0"/>
        <c:ser>
          <c:idx val="5"/>
          <c:order val="5"/>
          <c:tx>
            <c:strRef>
              <c:f>'Tabell 2B'!$G$31</c:f>
              <c:strCache>
                <c:ptCount val="1"/>
                <c:pt idx="0">
                  <c:v>DCI % av dödsfall</c:v>
                </c:pt>
              </c:strCache>
            </c:strRef>
          </c:tx>
          <c:spPr>
            <a:ln w="25400" cap="rnd">
              <a:solidFill>
                <a:srgbClr val="002B45"/>
              </a:solidFill>
              <a:prstDash val="solid"/>
              <a:round/>
            </a:ln>
            <a:effectLst/>
          </c:spPr>
          <c:marker>
            <c:symbol val="none"/>
          </c:marker>
          <c:cat>
            <c:numRef>
              <c:f>'Tabell 2B'!$A$7:$A$24</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2B'!$G$32:$G$49</c:f>
              <c:numCache>
                <c:formatCode>0.0" "%</c:formatCode>
                <c:ptCount val="18"/>
                <c:pt idx="0">
                  <c:v>4.7405319188397195E-2</c:v>
                </c:pt>
                <c:pt idx="1">
                  <c:v>4.9470747972586035E-2</c:v>
                </c:pt>
                <c:pt idx="2">
                  <c:v>4.6912728527078305E-2</c:v>
                </c:pt>
                <c:pt idx="3">
                  <c:v>4.694461549606984E-2</c:v>
                </c:pt>
                <c:pt idx="4">
                  <c:v>4.6836027713625869E-2</c:v>
                </c:pt>
                <c:pt idx="5">
                  <c:v>4.6097856854023456E-2</c:v>
                </c:pt>
                <c:pt idx="6">
                  <c:v>4.6230454035977434E-2</c:v>
                </c:pt>
                <c:pt idx="7">
                  <c:v>4.42886700913242E-2</c:v>
                </c:pt>
                <c:pt idx="8">
                  <c:v>4.4211686879823596E-2</c:v>
                </c:pt>
                <c:pt idx="9">
                  <c:v>4.4125955779878712E-2</c:v>
                </c:pt>
                <c:pt idx="10">
                  <c:v>4.339803675548011E-2</c:v>
                </c:pt>
                <c:pt idx="11">
                  <c:v>4.1908806437192671E-2</c:v>
                </c:pt>
                <c:pt idx="12">
                  <c:v>4.0905342252359568E-2</c:v>
                </c:pt>
                <c:pt idx="13">
                  <c:v>4.0811045598210818E-2</c:v>
                </c:pt>
                <c:pt idx="14">
                  <c:v>3.8912600453723994E-2</c:v>
                </c:pt>
                <c:pt idx="15">
                  <c:v>3.7034507487151466E-2</c:v>
                </c:pt>
                <c:pt idx="16">
                  <c:v>3.9636726021473029E-2</c:v>
                </c:pt>
                <c:pt idx="17">
                  <c:v>3.8627841469759762E-2</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marker val="1"/>
        <c:smooth val="0"/>
        <c:axId val="936200560"/>
        <c:axId val="936195968"/>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3500"/>
        </c:scaling>
        <c:delete val="0"/>
        <c:axPos val="l"/>
        <c:majorGridlines>
          <c:spPr>
            <a:ln w="6350" cap="flat" cmpd="sng" algn="ctr">
              <a:solidFill>
                <a:srgbClr val="BFBFBF"/>
              </a:solidFill>
              <a:round/>
            </a:ln>
            <a:effectLst/>
          </c:spPr>
        </c:majorGridlines>
        <c:numFmt formatCode="_-* #\ ##0_-;\-* #\ ##0_-;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valAx>
      <c:valAx>
        <c:axId val="936195968"/>
        <c:scaling>
          <c:orientation val="minMax"/>
          <c:max val="9.0000000000000024E-2"/>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36200560"/>
        <c:crosses val="max"/>
        <c:crossBetween val="between"/>
        <c:majorUnit val="1.0000000000000002E-2"/>
      </c:valAx>
      <c:catAx>
        <c:axId val="936200560"/>
        <c:scaling>
          <c:orientation val="minMax"/>
        </c:scaling>
        <c:delete val="1"/>
        <c:axPos val="b"/>
        <c:numFmt formatCode="General" sourceLinked="1"/>
        <c:majorTickMark val="out"/>
        <c:minorTickMark val="none"/>
        <c:tickLblPos val="nextTo"/>
        <c:crossAx val="9361959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b="1"/>
              <a:t>DCIs som procent (%) av alla cancerfall, per diagnosgrupp (2005-2022)</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4"/>
          <c:order val="4"/>
          <c:tx>
            <c:strRef>
              <c:f>'Tabell 3A'!$F$5</c:f>
              <c:strCache>
                <c:ptCount val="1"/>
                <c:pt idx="0">
                  <c:v>DCI (%)**</c:v>
                </c:pt>
              </c:strCache>
            </c:strRef>
          </c:tx>
          <c:spPr>
            <a:solidFill>
              <a:srgbClr val="017CC1">
                <a:lumMod val="75000"/>
              </a:srgbClr>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 3A'!$A$6:$A$20</c:f>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f>'Tabell 3A'!$F$6:$F$20</c:f>
              <c:numCache>
                <c:formatCode>0.0" "%</c:formatCode>
                <c:ptCount val="15"/>
                <c:pt idx="0">
                  <c:v>1.2778950313543497E-2</c:v>
                </c:pt>
                <c:pt idx="1">
                  <c:v>0.11937270049259879</c:v>
                </c:pt>
                <c:pt idx="2">
                  <c:v>0.13802256138022562</c:v>
                </c:pt>
                <c:pt idx="3">
                  <c:v>2.8848836560459796E-2</c:v>
                </c:pt>
                <c:pt idx="4">
                  <c:v>3.1194184188261836E-2</c:v>
                </c:pt>
                <c:pt idx="5">
                  <c:v>5.8913532458021653E-2</c:v>
                </c:pt>
                <c:pt idx="6">
                  <c:v>1.3518064174724587E-2</c:v>
                </c:pt>
                <c:pt idx="7">
                  <c:v>0.11980452518109869</c:v>
                </c:pt>
                <c:pt idx="8">
                  <c:v>0.2321745057941377</c:v>
                </c:pt>
                <c:pt idx="9">
                  <c:v>1.6048755713560185E-2</c:v>
                </c:pt>
                <c:pt idx="10">
                  <c:v>6.3813239659351623E-2</c:v>
                </c:pt>
                <c:pt idx="11">
                  <c:v>0.10555821426129761</c:v>
                </c:pt>
                <c:pt idx="12">
                  <c:v>0.30802775024777007</c:v>
                </c:pt>
                <c:pt idx="13">
                  <c:v>1.3747056235604668E-2</c:v>
                </c:pt>
                <c:pt idx="14">
                  <c:v>0.26274681329667582</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extLst>
          <c:ext xmlns:c15="http://schemas.microsoft.com/office/drawing/2012/chart" uri="{02D57815-91ED-43cb-92C2-25804820EDAC}">
            <c15:filteredBarSeries>
              <c15:ser>
                <c:idx val="0"/>
                <c:order val="0"/>
                <c:tx>
                  <c:strRef>
                    <c:extLst>
                      <c:ext uri="{02D57815-91ED-43cb-92C2-25804820EDAC}">
                        <c15:formulaRef>
                          <c15:sqref>'Tabell 3A'!$B$5</c15:sqref>
                        </c15:formulaRef>
                      </c:ext>
                    </c:extLst>
                    <c:strCache>
                      <c:ptCount val="1"/>
                      <c:pt idx="0">
                        <c:v>CAN, antal*</c:v>
                      </c:pt>
                    </c:strCache>
                  </c:strRef>
                </c:tx>
                <c:spPr>
                  <a:solidFill>
                    <a:srgbClr val="017CC1"/>
                  </a:solidFill>
                  <a:ln w="3810">
                    <a:solidFill>
                      <a:srgbClr val="017CC1"/>
                    </a:solidFill>
                  </a:ln>
                  <a:effectLst/>
                </c:spPr>
                <c:invertIfNegative val="0"/>
                <c:cat>
                  <c:strRef>
                    <c:extLst>
                      <c:ex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uri="{02D57815-91ED-43cb-92C2-25804820EDAC}">
                        <c15:formulaRef>
                          <c15:sqref>'Tabell 3A'!$B$6:$B$20</c15:sqref>
                        </c15:formulaRef>
                      </c:ext>
                    </c:extLst>
                    <c:numCache>
                      <c:formatCode>_-* #\ ##0_-;\-* #\ ##0_-;_-* "-"??_-;_-@_-</c:formatCode>
                      <c:ptCount val="15"/>
                      <c:pt idx="0">
                        <c:v>164411</c:v>
                      </c:pt>
                      <c:pt idx="1">
                        <c:v>81811</c:v>
                      </c:pt>
                      <c:pt idx="2">
                        <c:v>1507</c:v>
                      </c:pt>
                      <c:pt idx="3">
                        <c:v>53763</c:v>
                      </c:pt>
                      <c:pt idx="4">
                        <c:v>191478</c:v>
                      </c:pt>
                      <c:pt idx="5">
                        <c:v>76468</c:v>
                      </c:pt>
                      <c:pt idx="6">
                        <c:v>20787</c:v>
                      </c:pt>
                      <c:pt idx="7">
                        <c:v>196854</c:v>
                      </c:pt>
                      <c:pt idx="8">
                        <c:v>7335</c:v>
                      </c:pt>
                      <c:pt idx="9">
                        <c:v>29535</c:v>
                      </c:pt>
                      <c:pt idx="10">
                        <c:v>77147</c:v>
                      </c:pt>
                      <c:pt idx="11">
                        <c:v>29254</c:v>
                      </c:pt>
                      <c:pt idx="12">
                        <c:v>20180</c:v>
                      </c:pt>
                      <c:pt idx="13">
                        <c:v>193205</c:v>
                      </c:pt>
                      <c:pt idx="14">
                        <c:v>16004</c:v>
                      </c:pt>
                    </c:numCache>
                  </c:numRef>
                </c:val>
                <c:extLst>
                  <c:ext xmlns:c16="http://schemas.microsoft.com/office/drawing/2014/chart" uri="{C3380CC4-5D6E-409C-BE32-E72D297353CC}">
                    <c16:uniqueId val="{00000000-5322-4EF1-9BC0-41496A8F1D47}"/>
                  </c:ext>
                </c:extLst>
              </c15:ser>
            </c15:filteredBarSeries>
            <c15:filteredBarSeries>
              <c15:ser>
                <c:idx val="1"/>
                <c:order val="1"/>
                <c:tx>
                  <c:strRef>
                    <c:extLst>
                      <c:ext xmlns:c15="http://schemas.microsoft.com/office/drawing/2012/chart" uri="{02D57815-91ED-43cb-92C2-25804820EDAC}">
                        <c15:formulaRef>
                          <c15:sqref>'Tabell 3A'!$C$5</c15:sqref>
                        </c15:formulaRef>
                      </c:ext>
                    </c:extLst>
                    <c:strCache>
                      <c:ptCount val="1"/>
                      <c:pt idx="0">
                        <c:v>DCI, antal</c:v>
                      </c:pt>
                    </c:strCache>
                  </c:strRef>
                </c:tx>
                <c:spPr>
                  <a:solidFill>
                    <a:srgbClr val="002B45"/>
                  </a:solidFill>
                  <a:ln w="3810">
                    <a:solidFill>
                      <a:srgbClr val="002B45"/>
                    </a:solidFill>
                  </a:ln>
                  <a:effectLst/>
                </c:spPr>
                <c:invertIfNegative val="0"/>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3A'!$C$6:$C$20</c15:sqref>
                        </c15:formulaRef>
                      </c:ext>
                    </c:extLst>
                    <c:numCache>
                      <c:formatCode>#,##0</c:formatCode>
                      <c:ptCount val="15"/>
                      <c:pt idx="0">
                        <c:v>2101</c:v>
                      </c:pt>
                      <c:pt idx="1">
                        <c:v>9766</c:v>
                      </c:pt>
                      <c:pt idx="2">
                        <c:v>208</c:v>
                      </c:pt>
                      <c:pt idx="3">
                        <c:v>1551</c:v>
                      </c:pt>
                      <c:pt idx="4">
                        <c:v>5973</c:v>
                      </c:pt>
                      <c:pt idx="5">
                        <c:v>4505</c:v>
                      </c:pt>
                      <c:pt idx="6">
                        <c:v>281</c:v>
                      </c:pt>
                      <c:pt idx="7">
                        <c:v>23584</c:v>
                      </c:pt>
                      <c:pt idx="8">
                        <c:v>1703</c:v>
                      </c:pt>
                      <c:pt idx="9">
                        <c:v>474</c:v>
                      </c:pt>
                      <c:pt idx="10">
                        <c:v>4923</c:v>
                      </c:pt>
                      <c:pt idx="11">
                        <c:v>3088</c:v>
                      </c:pt>
                      <c:pt idx="12">
                        <c:v>6216</c:v>
                      </c:pt>
                      <c:pt idx="13">
                        <c:v>2656</c:v>
                      </c:pt>
                      <c:pt idx="14">
                        <c:v>4205</c:v>
                      </c:pt>
                    </c:numCache>
                  </c:numRef>
                </c:val>
                <c:extLst xmlns:c15="http://schemas.microsoft.com/office/drawing/2012/chart">
                  <c:ext xmlns:c16="http://schemas.microsoft.com/office/drawing/2014/chart" uri="{C3380CC4-5D6E-409C-BE32-E72D297353CC}">
                    <c16:uniqueId val="{00000001-5322-4EF1-9BC0-41496A8F1D47}"/>
                  </c:ext>
                </c:extLst>
              </c15:ser>
            </c15:filteredBarSeries>
            <c15:filteredBarSeries>
              <c15:ser>
                <c:idx val="2"/>
                <c:order val="2"/>
                <c:tx>
                  <c:strRef>
                    <c:extLst>
                      <c:ext xmlns:c15="http://schemas.microsoft.com/office/drawing/2012/chart" uri="{02D57815-91ED-43cb-92C2-25804820EDAC}">
                        <c15:formulaRef>
                          <c15:sqref>'Tabell 3A'!$D$5</c15:sqref>
                        </c15:formulaRef>
                      </c:ext>
                    </c:extLst>
                    <c:strCache>
                      <c:ptCount val="1"/>
                      <c:pt idx="0">
                        <c:v>DCO, antal</c:v>
                      </c:pt>
                    </c:strCache>
                  </c:strRef>
                </c:tx>
                <c:spPr>
                  <a:solidFill>
                    <a:srgbClr val="DBF0F6"/>
                  </a:solidFill>
                  <a:ln w="3810">
                    <a:solidFill>
                      <a:srgbClr val="017CC1"/>
                    </a:solidFill>
                  </a:ln>
                  <a:effectLst/>
                </c:spPr>
                <c:invertIfNegative val="0"/>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3A'!$D$6:$D$20</c15:sqref>
                        </c15:formulaRef>
                      </c:ext>
                    </c:extLst>
                    <c:numCache>
                      <c:formatCode>#,##0</c:formatCode>
                      <c:ptCount val="15"/>
                      <c:pt idx="0">
                        <c:v>2870</c:v>
                      </c:pt>
                      <c:pt idx="1">
                        <c:v>4974</c:v>
                      </c:pt>
                      <c:pt idx="2">
                        <c:v>278</c:v>
                      </c:pt>
                      <c:pt idx="3">
                        <c:v>2037</c:v>
                      </c:pt>
                      <c:pt idx="4">
                        <c:v>2256</c:v>
                      </c:pt>
                      <c:pt idx="5">
                        <c:v>1539</c:v>
                      </c:pt>
                      <c:pt idx="6">
                        <c:v>218</c:v>
                      </c:pt>
                      <c:pt idx="7">
                        <c:v>9239</c:v>
                      </c:pt>
                      <c:pt idx="8">
                        <c:v>703</c:v>
                      </c:pt>
                      <c:pt idx="9">
                        <c:v>391</c:v>
                      </c:pt>
                      <c:pt idx="10">
                        <c:v>2128</c:v>
                      </c:pt>
                      <c:pt idx="11">
                        <c:v>604</c:v>
                      </c:pt>
                      <c:pt idx="12">
                        <c:v>4558</c:v>
                      </c:pt>
                      <c:pt idx="13">
                        <c:v>988</c:v>
                      </c:pt>
                      <c:pt idx="14">
                        <c:v>1347</c:v>
                      </c:pt>
                    </c:numCache>
                  </c:numRef>
                </c:val>
                <c:extLst xmlns:c15="http://schemas.microsoft.com/office/drawing/2012/chart">
                  <c:ext xmlns:c16="http://schemas.microsoft.com/office/drawing/2014/chart" uri="{C3380CC4-5D6E-409C-BE32-E72D297353CC}">
                    <c16:uniqueId val="{00000002-5322-4EF1-9BC0-41496A8F1D47}"/>
                  </c:ext>
                </c:extLst>
              </c15:ser>
            </c15:filteredBarSeries>
            <c15:filteredBarSeries>
              <c15:ser>
                <c:idx val="3"/>
                <c:order val="3"/>
                <c:tx>
                  <c:strRef>
                    <c:extLst>
                      <c:ext xmlns:c15="http://schemas.microsoft.com/office/drawing/2012/chart" uri="{02D57815-91ED-43cb-92C2-25804820EDAC}">
                        <c15:formulaRef>
                          <c15:sqref>'Tabell 3A'!$E$5</c15:sqref>
                        </c15:formulaRef>
                      </c:ext>
                    </c:extLst>
                    <c:strCache>
                      <c:ptCount val="1"/>
                      <c:pt idx="0">
                        <c:v>Antal CAN+DCI</c:v>
                      </c:pt>
                    </c:strCache>
                  </c:strRef>
                </c:tx>
                <c:spPr>
                  <a:pattFill prst="dkDnDiag">
                    <a:fgClr>
                      <a:srgbClr val="005892"/>
                    </a:fgClr>
                    <a:bgClr>
                      <a:srgbClr val="B2CDDE"/>
                    </a:bgClr>
                  </a:pattFill>
                  <a:ln w="3810">
                    <a:solidFill>
                      <a:srgbClr val="005892"/>
                    </a:solidFill>
                  </a:ln>
                  <a:effectLst/>
                </c:spPr>
                <c:invertIfNegative val="0"/>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3A'!$E$6:$E$20</c15:sqref>
                        </c15:formulaRef>
                      </c:ext>
                    </c:extLst>
                    <c:numCache>
                      <c:formatCode>#,##0</c:formatCode>
                      <c:ptCount val="15"/>
                      <c:pt idx="0">
                        <c:v>166512</c:v>
                      </c:pt>
                      <c:pt idx="1">
                        <c:v>91577</c:v>
                      </c:pt>
                      <c:pt idx="2">
                        <c:v>1715</c:v>
                      </c:pt>
                      <c:pt idx="3">
                        <c:v>55314</c:v>
                      </c:pt>
                      <c:pt idx="4">
                        <c:v>197451</c:v>
                      </c:pt>
                      <c:pt idx="5">
                        <c:v>80973</c:v>
                      </c:pt>
                      <c:pt idx="6">
                        <c:v>21068</c:v>
                      </c:pt>
                      <c:pt idx="7">
                        <c:v>220438</c:v>
                      </c:pt>
                      <c:pt idx="8">
                        <c:v>9038</c:v>
                      </c:pt>
                      <c:pt idx="9">
                        <c:v>30009</c:v>
                      </c:pt>
                      <c:pt idx="10">
                        <c:v>82070</c:v>
                      </c:pt>
                      <c:pt idx="11">
                        <c:v>32342</c:v>
                      </c:pt>
                      <c:pt idx="12">
                        <c:v>26396</c:v>
                      </c:pt>
                      <c:pt idx="13">
                        <c:v>195861</c:v>
                      </c:pt>
                      <c:pt idx="14">
                        <c:v>20209</c:v>
                      </c:pt>
                    </c:numCache>
                  </c:numRef>
                </c:val>
                <c:extLst xmlns:c15="http://schemas.microsoft.com/office/drawing/2012/chart">
                  <c:ext xmlns:c16="http://schemas.microsoft.com/office/drawing/2014/chart" uri="{C3380CC4-5D6E-409C-BE32-E72D297353CC}">
                    <c16:uniqueId val="{00000003-5322-4EF1-9BC0-41496A8F1D47}"/>
                  </c:ext>
                </c:extLst>
              </c15:ser>
            </c15:filteredBarSeries>
            <c15:filteredBarSeries>
              <c15:ser>
                <c:idx val="5"/>
                <c:order val="5"/>
                <c:tx>
                  <c:strRef>
                    <c:extLst>
                      <c:ext xmlns:c15="http://schemas.microsoft.com/office/drawing/2012/chart" uri="{02D57815-91ED-43cb-92C2-25804820EDAC}">
                        <c15:formulaRef>
                          <c15:sqref>'Tabell 3A'!$G$5</c15:sqref>
                        </c15:formulaRef>
                      </c:ext>
                    </c:extLst>
                    <c:strCache>
                      <c:ptCount val="1"/>
                      <c:pt idx="0">
                        <c:v>DCO (%)***</c:v>
                      </c:pt>
                    </c:strCache>
                  </c:strRef>
                </c:tx>
                <c:spPr>
                  <a:solidFill>
                    <a:srgbClr val="F8F2E8">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'Tabell 3A'!$A$6:$A$20</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xmlns:c15="http://schemas.microsoft.com/office/drawing/2012/chart" uri="{02D57815-91ED-43cb-92C2-25804820EDAC}">
                        <c15:formulaRef>
                          <c15:sqref>'Tabell 3A'!$G$6:$G$20</c15:sqref>
                        </c15:formulaRef>
                      </c:ext>
                    </c:extLst>
                    <c:numCache>
                      <c:formatCode>0.0" "%</c:formatCode>
                      <c:ptCount val="15"/>
                      <c:pt idx="0">
                        <c:v>1.7456252927115581E-2</c:v>
                      </c:pt>
                      <c:pt idx="1">
                        <c:v>6.0798670105487035E-2</c:v>
                      </c:pt>
                      <c:pt idx="2">
                        <c:v>0.18447246184472463</c:v>
                      </c:pt>
                      <c:pt idx="3">
                        <c:v>3.7888510685787621E-2</c:v>
                      </c:pt>
                      <c:pt idx="4">
                        <c:v>1.1782032400589101E-2</c:v>
                      </c:pt>
                      <c:pt idx="5">
                        <c:v>2.012606580530418E-2</c:v>
                      </c:pt>
                      <c:pt idx="6">
                        <c:v>1.0487323808149323E-2</c:v>
                      </c:pt>
                      <c:pt idx="7">
                        <c:v>4.693326018267345E-2</c:v>
                      </c:pt>
                      <c:pt idx="8">
                        <c:v>9.5841854124062709E-2</c:v>
                      </c:pt>
                      <c:pt idx="9">
                        <c:v>1.3238530556966312E-2</c:v>
                      </c:pt>
                      <c:pt idx="10">
                        <c:v>2.7583703838127211E-2</c:v>
                      </c:pt>
                      <c:pt idx="11">
                        <c:v>2.064674916250769E-2</c:v>
                      </c:pt>
                      <c:pt idx="12">
                        <c:v>0.22586719524281468</c:v>
                      </c:pt>
                      <c:pt idx="13">
                        <c:v>5.1137392924613754E-3</c:v>
                      </c:pt>
                      <c:pt idx="14">
                        <c:v>8.4166458385403653E-2</c:v>
                      </c:pt>
                    </c:numCache>
                  </c:numRef>
                </c:val>
                <c:extLst xmlns:c15="http://schemas.microsoft.com/office/drawing/2012/chart">
                  <c:ext xmlns:c16="http://schemas.microsoft.com/office/drawing/2014/chart" uri="{C3380CC4-5D6E-409C-BE32-E72D297353CC}">
                    <c16:uniqueId val="{0000000C-256E-4A41-B228-079C570F32C1}"/>
                  </c:ext>
                </c:extLst>
              </c15:ser>
            </c15:filteredBarSeries>
          </c:ext>
        </c:extLst>
      </c:barChart>
      <c:catAx>
        <c:axId val="674927696"/>
        <c:scaling>
          <c:orientation val="maxMin"/>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t"/>
        <c:majorGridlines>
          <c:spPr>
            <a:ln w="9525" cap="flat" cmpd="sng" algn="ctr">
              <a:solidFill>
                <a:srgbClr val="BFBFBF"/>
              </a:solidFill>
              <a:round/>
            </a:ln>
            <a:effectLst/>
          </c:spPr>
        </c:majorGridlines>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DCIs som procent (%) av alla cancerfall, per diagnosgrupp, personer yngre än 80 år och 80 år eller äldre</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4"/>
          <c:order val="4"/>
          <c:tx>
            <c:v>-79 år, DCI (%)</c:v>
          </c:tx>
          <c:spPr>
            <a:solidFill>
              <a:srgbClr val="FCFAF7">
                <a:lumMod val="50000"/>
              </a:srgbClr>
            </a:solidFill>
            <a:ln w="3810">
              <a:solidFill>
                <a:srgbClr val="017CC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 3B'!$A$7:$A$21</c:f>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f>'Tabell 3B'!$F$7:$F$21</c:f>
              <c:numCache>
                <c:formatCode>0.0" "%</c:formatCode>
                <c:ptCount val="15"/>
                <c:pt idx="0">
                  <c:v>9.1047148655936869E-3</c:v>
                </c:pt>
                <c:pt idx="1">
                  <c:v>7.9721154705514344E-2</c:v>
                </c:pt>
                <c:pt idx="2">
                  <c:v>0.10352264557872035</c:v>
                </c:pt>
                <c:pt idx="3">
                  <c:v>1.7635650173650264E-2</c:v>
                </c:pt>
                <c:pt idx="4">
                  <c:v>1.0215567332088076E-2</c:v>
                </c:pt>
                <c:pt idx="5">
                  <c:v>3.2811509062385259E-2</c:v>
                </c:pt>
                <c:pt idx="6">
                  <c:v>8.8304093567251468E-3</c:v>
                </c:pt>
                <c:pt idx="7">
                  <c:v>7.3483938047719993E-2</c:v>
                </c:pt>
                <c:pt idx="8">
                  <c:v>0.19616346955796496</c:v>
                </c:pt>
                <c:pt idx="9">
                  <c:v>1.1124397579447042E-2</c:v>
                </c:pt>
                <c:pt idx="10">
                  <c:v>3.5353190326547344E-2</c:v>
                </c:pt>
                <c:pt idx="11">
                  <c:v>5.063058425561643E-2</c:v>
                </c:pt>
                <c:pt idx="12">
                  <c:v>0.16038329719521577</c:v>
                </c:pt>
                <c:pt idx="13">
                  <c:v>1.5789071585613268E-2</c:v>
                </c:pt>
                <c:pt idx="14">
                  <c:v>0.125</c:v>
                </c:pt>
              </c:numCache>
            </c:numRef>
          </c:val>
          <c:extLst>
            <c:ext xmlns:c16="http://schemas.microsoft.com/office/drawing/2014/chart" uri="{C3380CC4-5D6E-409C-BE32-E72D297353CC}">
              <c16:uniqueId val="{00000004-5322-4EF1-9BC0-41496A8F1D47}"/>
            </c:ext>
          </c:extLst>
        </c:ser>
        <c:ser>
          <c:idx val="9"/>
          <c:order val="9"/>
          <c:tx>
            <c:v>80 år +, DCI (%)</c:v>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 3B'!$A$7:$A$21</c:f>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f>'Tabell 3B'!$L$7:$L$21</c:f>
              <c:numCache>
                <c:formatCode>0.0" "%</c:formatCode>
                <c:ptCount val="15"/>
                <c:pt idx="0">
                  <c:v>3.4815918280485213E-2</c:v>
                </c:pt>
                <c:pt idx="1">
                  <c:v>0.30074265858145399</c:v>
                </c:pt>
                <c:pt idx="2">
                  <c:v>0.55172413793103448</c:v>
                </c:pt>
                <c:pt idx="3">
                  <c:v>8.1626154336057744E-2</c:v>
                </c:pt>
                <c:pt idx="4">
                  <c:v>0.15832749529884591</c:v>
                </c:pt>
                <c:pt idx="5">
                  <c:v>0.15341389728096677</c:v>
                </c:pt>
                <c:pt idx="6">
                  <c:v>3.5259018171955522E-2</c:v>
                </c:pt>
                <c:pt idx="7">
                  <c:v>0.26056627000410343</c:v>
                </c:pt>
                <c:pt idx="8">
                  <c:v>0.39328358208955222</c:v>
                </c:pt>
                <c:pt idx="9">
                  <c:v>8.6171310629514969E-2</c:v>
                </c:pt>
                <c:pt idx="10">
                  <c:v>0.15342834095186877</c:v>
                </c:pt>
                <c:pt idx="11">
                  <c:v>0.83179387457462328</c:v>
                </c:pt>
                <c:pt idx="12">
                  <c:v>0.66683664796872344</c:v>
                </c:pt>
                <c:pt idx="13">
                  <c:v>1.0556749157847272E-2</c:v>
                </c:pt>
                <c:pt idx="14">
                  <c:v>0.68451776649746188</c:v>
                </c:pt>
              </c:numCache>
            </c:numRef>
          </c:val>
          <c:extLst>
            <c:ext xmlns:c16="http://schemas.microsoft.com/office/drawing/2014/chart" uri="{C3380CC4-5D6E-409C-BE32-E72D297353CC}">
              <c16:uniqueId val="{00000013-BCCA-48A8-B64B-4E797F565CA4}"/>
            </c:ext>
          </c:extLst>
        </c:ser>
        <c:dLbls>
          <c:showLegendKey val="0"/>
          <c:showVal val="0"/>
          <c:showCatName val="0"/>
          <c:showSerName val="0"/>
          <c:showPercent val="0"/>
          <c:showBubbleSize val="0"/>
        </c:dLbls>
        <c:gapWidth val="90"/>
        <c:overlap val="-20"/>
        <c:axId val="674927696"/>
        <c:axId val="674928176"/>
        <c:extLst>
          <c:ext xmlns:c15="http://schemas.microsoft.com/office/drawing/2012/chart" uri="{02D57815-91ED-43cb-92C2-25804820EDAC}">
            <c15:filteredBarSeries>
              <c15:ser>
                <c:idx val="0"/>
                <c:order val="0"/>
                <c:tx>
                  <c:strRef>
                    <c:extLst>
                      <c:ext uri="{02D57815-91ED-43cb-92C2-25804820EDAC}">
                        <c15:formulaRef>
                          <c15:sqref>'Tabell 3B'!$B$6</c15:sqref>
                        </c15:formulaRef>
                      </c:ext>
                    </c:extLst>
                    <c:strCache>
                      <c:ptCount val="1"/>
                      <c:pt idx="0">
                        <c:v>CAN, antal</c:v>
                      </c:pt>
                    </c:strCache>
                  </c:strRef>
                </c:tx>
                <c:spPr>
                  <a:solidFill>
                    <a:srgbClr val="017CC1"/>
                  </a:solidFill>
                  <a:ln w="3810">
                    <a:solidFill>
                      <a:srgbClr val="017CC1"/>
                    </a:solidFill>
                  </a:ln>
                  <a:effectLst/>
                </c:spPr>
                <c:invertIfNegative val="0"/>
                <c:cat>
                  <c:strRef>
                    <c:extLst>
                      <c:ex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c:ext uri="{02D57815-91ED-43cb-92C2-25804820EDAC}">
                        <c15:formulaRef>
                          <c15:sqref>'Tabell 3B'!$B$7:$B$21</c15:sqref>
                        </c15:formulaRef>
                      </c:ext>
                    </c:extLst>
                    <c:numCache>
                      <c:formatCode>_-* #\ ##0_-;\-* #\ ##0_-;_-* "-"??_-;_-@_-</c:formatCode>
                      <c:ptCount val="15"/>
                      <c:pt idx="0">
                        <c:v>140916</c:v>
                      </c:pt>
                      <c:pt idx="1">
                        <c:v>67134</c:v>
                      </c:pt>
                      <c:pt idx="2">
                        <c:v>1391</c:v>
                      </c:pt>
                      <c:pt idx="3">
                        <c:v>44342</c:v>
                      </c:pt>
                      <c:pt idx="4">
                        <c:v>164357</c:v>
                      </c:pt>
                      <c:pt idx="5">
                        <c:v>59918</c:v>
                      </c:pt>
                      <c:pt idx="6">
                        <c:v>17100</c:v>
                      </c:pt>
                      <c:pt idx="7">
                        <c:v>148114</c:v>
                      </c:pt>
                      <c:pt idx="8">
                        <c:v>5995</c:v>
                      </c:pt>
                      <c:pt idx="9">
                        <c:v>27597</c:v>
                      </c:pt>
                      <c:pt idx="10">
                        <c:v>58552</c:v>
                      </c:pt>
                      <c:pt idx="11">
                        <c:v>27197</c:v>
                      </c:pt>
                      <c:pt idx="12">
                        <c:v>14297</c:v>
                      </c:pt>
                      <c:pt idx="13">
                        <c:v>117803</c:v>
                      </c:pt>
                      <c:pt idx="14">
                        <c:v>12064</c:v>
                      </c:pt>
                    </c:numCache>
                  </c:numRef>
                </c:val>
                <c:extLst>
                  <c:ext xmlns:c16="http://schemas.microsoft.com/office/drawing/2014/chart" uri="{C3380CC4-5D6E-409C-BE32-E72D297353CC}">
                    <c16:uniqueId val="{00000000-5322-4EF1-9BC0-41496A8F1D4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3B'!$C$6</c15:sqref>
                        </c15:formulaRef>
                      </c:ext>
                    </c:extLst>
                    <c:strCache>
                      <c:ptCount val="1"/>
                      <c:pt idx="0">
                        <c:v>DCI, antal*</c:v>
                      </c:pt>
                    </c:strCache>
                  </c:strRef>
                </c:tx>
                <c:spPr>
                  <a:solidFill>
                    <a:srgbClr val="002B45"/>
                  </a:solidFill>
                  <a:ln w="3810">
                    <a:solidFill>
                      <a:srgbClr val="002B45"/>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3B'!$C$7:$C$21</c15:sqref>
                        </c15:formulaRef>
                      </c:ext>
                    </c:extLst>
                    <c:numCache>
                      <c:formatCode>_-* #\ ##0_-;\-* #\ ##0_-;_-* "-"??_-;_-@_-</c:formatCode>
                      <c:ptCount val="15"/>
                      <c:pt idx="0">
                        <c:v>1283</c:v>
                      </c:pt>
                      <c:pt idx="1">
                        <c:v>5352</c:v>
                      </c:pt>
                      <c:pt idx="2">
                        <c:v>144</c:v>
                      </c:pt>
                      <c:pt idx="3">
                        <c:v>782</c:v>
                      </c:pt>
                      <c:pt idx="4">
                        <c:v>1679</c:v>
                      </c:pt>
                      <c:pt idx="5">
                        <c:v>1966</c:v>
                      </c:pt>
                      <c:pt idx="6">
                        <c:v>151</c:v>
                      </c:pt>
                      <c:pt idx="7">
                        <c:v>10884</c:v>
                      </c:pt>
                      <c:pt idx="8">
                        <c:v>1176</c:v>
                      </c:pt>
                      <c:pt idx="9">
                        <c:v>307</c:v>
                      </c:pt>
                      <c:pt idx="10">
                        <c:v>2070</c:v>
                      </c:pt>
                      <c:pt idx="11">
                        <c:v>1377</c:v>
                      </c:pt>
                      <c:pt idx="12">
                        <c:v>2293</c:v>
                      </c:pt>
                      <c:pt idx="13">
                        <c:v>1860</c:v>
                      </c:pt>
                      <c:pt idx="14">
                        <c:v>1508</c:v>
                      </c:pt>
                    </c:numCache>
                  </c:numRef>
                </c:val>
                <c:extLst xmlns:c15="http://schemas.microsoft.com/office/drawing/2012/chart">
                  <c:ext xmlns:c16="http://schemas.microsoft.com/office/drawing/2014/chart" uri="{C3380CC4-5D6E-409C-BE32-E72D297353CC}">
                    <c16:uniqueId val="{00000001-5322-4EF1-9BC0-41496A8F1D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3B'!$D$6</c15:sqref>
                        </c15:formulaRef>
                      </c:ext>
                    </c:extLst>
                    <c:strCache>
                      <c:ptCount val="1"/>
                      <c:pt idx="0">
                        <c:v>DCO, antal</c:v>
                      </c:pt>
                    </c:strCache>
                  </c:strRef>
                </c:tx>
                <c:spPr>
                  <a:solidFill>
                    <a:srgbClr val="DBF0F6"/>
                  </a:solid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3B'!$D$7:$D$21</c15:sqref>
                        </c15:formulaRef>
                      </c:ext>
                    </c:extLst>
                    <c:numCache>
                      <c:formatCode>_-* #\ ##0_-;\-* #\ ##0_-;_-* "-"??_-;_-@_-</c:formatCode>
                      <c:ptCount val="15"/>
                      <c:pt idx="0">
                        <c:v>468</c:v>
                      </c:pt>
                      <c:pt idx="1">
                        <c:v>2002</c:v>
                      </c:pt>
                      <c:pt idx="2">
                        <c:v>138</c:v>
                      </c:pt>
                      <c:pt idx="3">
                        <c:v>443</c:v>
                      </c:pt>
                      <c:pt idx="4">
                        <c:v>410</c:v>
                      </c:pt>
                      <c:pt idx="5">
                        <c:v>412</c:v>
                      </c:pt>
                      <c:pt idx="6">
                        <c:v>84</c:v>
                      </c:pt>
                      <c:pt idx="7">
                        <c:v>2630</c:v>
                      </c:pt>
                      <c:pt idx="8">
                        <c:v>414</c:v>
                      </c:pt>
                      <c:pt idx="9">
                        <c:v>206</c:v>
                      </c:pt>
                      <c:pt idx="10">
                        <c:v>549</c:v>
                      </c:pt>
                      <c:pt idx="11">
                        <c:v>237</c:v>
                      </c:pt>
                      <c:pt idx="12">
                        <c:v>958</c:v>
                      </c:pt>
                      <c:pt idx="13">
                        <c:v>413</c:v>
                      </c:pt>
                      <c:pt idx="14">
                        <c:v>357</c:v>
                      </c:pt>
                    </c:numCache>
                  </c:numRef>
                </c:val>
                <c:extLst xmlns:c15="http://schemas.microsoft.com/office/drawing/2012/chart">
                  <c:ext xmlns:c16="http://schemas.microsoft.com/office/drawing/2014/chart" uri="{C3380CC4-5D6E-409C-BE32-E72D297353CC}">
                    <c16:uniqueId val="{00000002-5322-4EF1-9BC0-41496A8F1D4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'Tabell 3B'!$E$6</c15:sqref>
                        </c15:formulaRef>
                      </c:ext>
                    </c:extLst>
                    <c:strCache>
                      <c:ptCount val="1"/>
                      <c:pt idx="0">
                        <c:v>Antal CAN+DCI</c:v>
                      </c:pt>
                    </c:strCache>
                  </c:strRef>
                </c:tx>
                <c:spPr>
                  <a:pattFill prst="dkDnDiag">
                    <a:fgClr>
                      <a:srgbClr val="005892"/>
                    </a:fgClr>
                    <a:bgClr>
                      <a:srgbClr val="B2CDDE"/>
                    </a:bgClr>
                  </a:pattFill>
                  <a:ln w="3810">
                    <a:solidFill>
                      <a:srgbClr val="005892"/>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3B'!$E$7:$E$21</c15:sqref>
                        </c15:formulaRef>
                      </c:ext>
                    </c:extLst>
                    <c:numCache>
                      <c:formatCode>_-* #\ ##0_-;\-* #\ ##0_-;_-* "-"??_-;_-@_-</c:formatCode>
                      <c:ptCount val="15"/>
                      <c:pt idx="0">
                        <c:v>142199</c:v>
                      </c:pt>
                      <c:pt idx="1">
                        <c:v>72486</c:v>
                      </c:pt>
                      <c:pt idx="2">
                        <c:v>1535</c:v>
                      </c:pt>
                      <c:pt idx="3">
                        <c:v>45124</c:v>
                      </c:pt>
                      <c:pt idx="4">
                        <c:v>166036</c:v>
                      </c:pt>
                      <c:pt idx="5">
                        <c:v>61884</c:v>
                      </c:pt>
                      <c:pt idx="6">
                        <c:v>17251</c:v>
                      </c:pt>
                      <c:pt idx="7">
                        <c:v>158998</c:v>
                      </c:pt>
                      <c:pt idx="8">
                        <c:v>7171</c:v>
                      </c:pt>
                      <c:pt idx="9">
                        <c:v>27904</c:v>
                      </c:pt>
                      <c:pt idx="10">
                        <c:v>60622</c:v>
                      </c:pt>
                      <c:pt idx="11">
                        <c:v>28574</c:v>
                      </c:pt>
                      <c:pt idx="12">
                        <c:v>16590</c:v>
                      </c:pt>
                      <c:pt idx="13">
                        <c:v>119663</c:v>
                      </c:pt>
                      <c:pt idx="14">
                        <c:v>13572</c:v>
                      </c:pt>
                    </c:numCache>
                  </c:numRef>
                </c:val>
                <c:extLst xmlns:c15="http://schemas.microsoft.com/office/drawing/2012/chart">
                  <c:ext xmlns:c16="http://schemas.microsoft.com/office/drawing/2014/chart" uri="{C3380CC4-5D6E-409C-BE32-E72D297353CC}">
                    <c16:uniqueId val="{00000003-5322-4EF1-9BC0-41496A8F1D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'Tabell 3B'!$H$6</c15:sqref>
                        </c15:formulaRef>
                      </c:ext>
                    </c:extLst>
                    <c:strCache>
                      <c:ptCount val="1"/>
                      <c:pt idx="0">
                        <c:v>CAN, antal  </c:v>
                      </c:pt>
                    </c:strCache>
                  </c:strRef>
                </c:tx>
                <c:spPr>
                  <a:pattFill prst="dkHorz">
                    <a:fgClr>
                      <a:srgbClr val="00385C"/>
                    </a:fgClr>
                    <a:bgClr>
                      <a:srgbClr val="B2C3CE"/>
                    </a:bgClr>
                  </a:pattFill>
                  <a:ln w="3810">
                    <a:solidFill>
                      <a:srgbClr val="00385C"/>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3B'!$H$7:$H$21</c15:sqref>
                        </c15:formulaRef>
                      </c:ext>
                    </c:extLst>
                    <c:numCache>
                      <c:formatCode>_-* #\ ##0_-;\-* #\ ##0_-;_-* "-"??_-;_-@_-</c:formatCode>
                      <c:ptCount val="15"/>
                      <c:pt idx="0">
                        <c:v>23495</c:v>
                      </c:pt>
                      <c:pt idx="1">
                        <c:v>14677</c:v>
                      </c:pt>
                      <c:pt idx="2">
                        <c:v>116</c:v>
                      </c:pt>
                      <c:pt idx="3">
                        <c:v>9421</c:v>
                      </c:pt>
                      <c:pt idx="4">
                        <c:v>27121</c:v>
                      </c:pt>
                      <c:pt idx="5">
                        <c:v>16550</c:v>
                      </c:pt>
                      <c:pt idx="6">
                        <c:v>3687</c:v>
                      </c:pt>
                      <c:pt idx="7">
                        <c:v>48740</c:v>
                      </c:pt>
                      <c:pt idx="8">
                        <c:v>1340</c:v>
                      </c:pt>
                      <c:pt idx="9">
                        <c:v>1938</c:v>
                      </c:pt>
                      <c:pt idx="10">
                        <c:v>18595</c:v>
                      </c:pt>
                      <c:pt idx="11">
                        <c:v>2057</c:v>
                      </c:pt>
                      <c:pt idx="12">
                        <c:v>5883</c:v>
                      </c:pt>
                      <c:pt idx="13">
                        <c:v>75402</c:v>
                      </c:pt>
                      <c:pt idx="14">
                        <c:v>3940</c:v>
                      </c:pt>
                    </c:numCache>
                  </c:numRef>
                </c:val>
                <c:extLst xmlns:c15="http://schemas.microsoft.com/office/drawing/2012/chart">
                  <c:ext xmlns:c16="http://schemas.microsoft.com/office/drawing/2014/chart" uri="{C3380CC4-5D6E-409C-BE32-E72D297353CC}">
                    <c16:uniqueId val="{00000005-5322-4EF1-9BC0-41496A8F1D4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'Tabell 3B'!$I$6</c15:sqref>
                        </c15:formulaRef>
                      </c:ext>
                    </c:extLst>
                    <c:strCache>
                      <c:ptCount val="1"/>
                      <c:pt idx="0">
                        <c:v>DCI, antal*  </c:v>
                      </c:pt>
                    </c:strCache>
                  </c:strRef>
                </c:tx>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3B'!$I$7:$I$21</c15:sqref>
                        </c15:formulaRef>
                      </c:ext>
                    </c:extLst>
                    <c:numCache>
                      <c:formatCode>_-* #\ ##0_-;\-* #\ ##0_-;_-* "-"??_-;_-@_-</c:formatCode>
                      <c:ptCount val="15"/>
                      <c:pt idx="0">
                        <c:v>818</c:v>
                      </c:pt>
                      <c:pt idx="1">
                        <c:v>4414</c:v>
                      </c:pt>
                      <c:pt idx="2">
                        <c:v>64</c:v>
                      </c:pt>
                      <c:pt idx="3">
                        <c:v>769</c:v>
                      </c:pt>
                      <c:pt idx="4">
                        <c:v>4294</c:v>
                      </c:pt>
                      <c:pt idx="5">
                        <c:v>2539</c:v>
                      </c:pt>
                      <c:pt idx="6">
                        <c:v>130</c:v>
                      </c:pt>
                      <c:pt idx="7">
                        <c:v>12700</c:v>
                      </c:pt>
                      <c:pt idx="8">
                        <c:v>527</c:v>
                      </c:pt>
                      <c:pt idx="9">
                        <c:v>167</c:v>
                      </c:pt>
                      <c:pt idx="10">
                        <c:v>2853</c:v>
                      </c:pt>
                      <c:pt idx="11">
                        <c:v>1711</c:v>
                      </c:pt>
                      <c:pt idx="12">
                        <c:v>3923</c:v>
                      </c:pt>
                      <c:pt idx="13">
                        <c:v>796</c:v>
                      </c:pt>
                      <c:pt idx="14">
                        <c:v>2697</c:v>
                      </c:pt>
                    </c:numCache>
                  </c:numRef>
                </c:val>
                <c:extLst xmlns:c15="http://schemas.microsoft.com/office/drawing/2012/chart">
                  <c:ext xmlns:c16="http://schemas.microsoft.com/office/drawing/2014/chart" uri="{C3380CC4-5D6E-409C-BE32-E72D297353CC}">
                    <c16:uniqueId val="{00000006-5322-4EF1-9BC0-41496A8F1D4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'Tabell 3B'!$J$6</c15:sqref>
                        </c15:formulaRef>
                      </c:ext>
                    </c:extLst>
                    <c:strCache>
                      <c:ptCount val="1"/>
                      <c:pt idx="0">
                        <c:v>DCO, antal  </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3B'!$J$7:$J$21</c15:sqref>
                        </c15:formulaRef>
                      </c:ext>
                    </c:extLst>
                    <c:numCache>
                      <c:formatCode>_-* #\ ##0_-;\-* #\ ##0_-;_-* "-"??_-;_-@_-</c:formatCode>
                      <c:ptCount val="15"/>
                      <c:pt idx="0">
                        <c:v>2402</c:v>
                      </c:pt>
                      <c:pt idx="1">
                        <c:v>2972</c:v>
                      </c:pt>
                      <c:pt idx="2">
                        <c:v>140</c:v>
                      </c:pt>
                      <c:pt idx="3">
                        <c:v>1594</c:v>
                      </c:pt>
                      <c:pt idx="4">
                        <c:v>1846</c:v>
                      </c:pt>
                      <c:pt idx="5">
                        <c:v>1127</c:v>
                      </c:pt>
                      <c:pt idx="6">
                        <c:v>134</c:v>
                      </c:pt>
                      <c:pt idx="7">
                        <c:v>6609</c:v>
                      </c:pt>
                      <c:pt idx="8">
                        <c:v>289</c:v>
                      </c:pt>
                      <c:pt idx="9">
                        <c:v>185</c:v>
                      </c:pt>
                      <c:pt idx="10">
                        <c:v>1579</c:v>
                      </c:pt>
                      <c:pt idx="11">
                        <c:v>367</c:v>
                      </c:pt>
                      <c:pt idx="12">
                        <c:v>3600</c:v>
                      </c:pt>
                      <c:pt idx="13">
                        <c:v>575</c:v>
                      </c:pt>
                      <c:pt idx="14">
                        <c:v>990</c:v>
                      </c:pt>
                    </c:numCache>
                  </c:numRef>
                </c:val>
                <c:extLst xmlns:c15="http://schemas.microsoft.com/office/drawing/2012/chart">
                  <c:ext xmlns:c16="http://schemas.microsoft.com/office/drawing/2014/chart" uri="{C3380CC4-5D6E-409C-BE32-E72D297353CC}">
                    <c16:uniqueId val="{00000011-BCCA-48A8-B64B-4E797F565CA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'Tabell 3B'!$K$6</c15:sqref>
                        </c15:formulaRef>
                      </c:ext>
                    </c:extLst>
                    <c:strCache>
                      <c:ptCount val="1"/>
                      <c:pt idx="0">
                        <c:v>Antal CAN+DCI  </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'Tabell 3B'!$A$7:$A$21</c15:sqref>
                        </c15:formulaRef>
                      </c:ext>
                    </c:extLst>
                    <c:strCache>
                      <c:ptCount val="15"/>
                      <c:pt idx="0">
                        <c:v>Malign tumör i bröstkörtel</c:v>
                      </c:pt>
                      <c:pt idx="1">
                        <c:v>Maligna tumörer i andningsorganen och brösthålans organ</c:v>
                      </c:pt>
                      <c:pt idx="2">
                        <c:v>Maligna tumörer i ben och ledbrosk</c:v>
                      </c:pt>
                      <c:pt idx="3">
                        <c:v>Maligna tumörer i de kvinnliga könsorganen</c:v>
                      </c:pt>
                      <c:pt idx="4">
                        <c:v>Maligna tumörer i de manliga könsorganen</c:v>
                      </c:pt>
                      <c:pt idx="5">
                        <c:v>Maligna tumörer i lymfatisk, blodbildande och besläktad vävnad</c:v>
                      </c:pt>
                      <c:pt idx="6">
                        <c:v>Maligna tumörer i läpp, munhåla och svalg</c:v>
                      </c:pt>
                      <c:pt idx="7">
                        <c:v>Maligna tumörer i matsmältningsorganen</c:v>
                      </c:pt>
                      <c:pt idx="8">
                        <c:v>Maligna tumörer i mesotelial (kroppshåletäckande) vävnad och mjukvävnad</c:v>
                      </c:pt>
                      <c:pt idx="9">
                        <c:v>Maligna tumörer i tyreoidea och andra endokrina körtlar</c:v>
                      </c:pt>
                      <c:pt idx="10">
                        <c:v>Maligna tumörer i urinorganen</c:v>
                      </c:pt>
                      <c:pt idx="11">
                        <c:v>Maligna tumörer i öga, hjärnan och andra delar av centrala nervsystemet</c:v>
                      </c:pt>
                      <c:pt idx="12">
                        <c:v>Maligna tumörer med ofullständigt angivna, sekundära och ospecificerade lokalisationer</c:v>
                      </c:pt>
                      <c:pt idx="13">
                        <c:v>Melanom och andra maligna tumörer i huden</c:v>
                      </c:pt>
                      <c:pt idx="14">
                        <c:v>Tumörer av osäker eller okänd natur</c:v>
                      </c:pt>
                    </c:strCache>
                  </c:strRef>
                </c:cat>
                <c:val>
                  <c:numRef>
                    <c:extLst xmlns:c15="http://schemas.microsoft.com/office/drawing/2012/chart">
                      <c:ext xmlns:c15="http://schemas.microsoft.com/office/drawing/2012/chart" uri="{02D57815-91ED-43cb-92C2-25804820EDAC}">
                        <c15:formulaRef>
                          <c15:sqref>'Tabell 3B'!$K$7:$K$21</c15:sqref>
                        </c15:formulaRef>
                      </c:ext>
                    </c:extLst>
                    <c:numCache>
                      <c:formatCode>_-* #\ ##0_-;\-* #\ ##0_-;_-* "-"??_-;_-@_-</c:formatCode>
                      <c:ptCount val="15"/>
                      <c:pt idx="0">
                        <c:v>24313</c:v>
                      </c:pt>
                      <c:pt idx="1">
                        <c:v>19091</c:v>
                      </c:pt>
                      <c:pt idx="2">
                        <c:v>180</c:v>
                      </c:pt>
                      <c:pt idx="3">
                        <c:v>10190</c:v>
                      </c:pt>
                      <c:pt idx="4">
                        <c:v>31415</c:v>
                      </c:pt>
                      <c:pt idx="5">
                        <c:v>19089</c:v>
                      </c:pt>
                      <c:pt idx="6">
                        <c:v>3817</c:v>
                      </c:pt>
                      <c:pt idx="7">
                        <c:v>61440</c:v>
                      </c:pt>
                      <c:pt idx="8">
                        <c:v>1867</c:v>
                      </c:pt>
                      <c:pt idx="9">
                        <c:v>2105</c:v>
                      </c:pt>
                      <c:pt idx="10">
                        <c:v>21448</c:v>
                      </c:pt>
                      <c:pt idx="11">
                        <c:v>3768</c:v>
                      </c:pt>
                      <c:pt idx="12">
                        <c:v>9806</c:v>
                      </c:pt>
                      <c:pt idx="13">
                        <c:v>76198</c:v>
                      </c:pt>
                      <c:pt idx="14">
                        <c:v>6637</c:v>
                      </c:pt>
                    </c:numCache>
                  </c:numRef>
                </c:val>
                <c:extLst xmlns:c15="http://schemas.microsoft.com/office/drawing/2012/chart">
                  <c:ext xmlns:c16="http://schemas.microsoft.com/office/drawing/2014/chart" uri="{C3380CC4-5D6E-409C-BE32-E72D297353CC}">
                    <c16:uniqueId val="{00000012-BCCA-48A8-B64B-4E797F565CA4}"/>
                  </c:ext>
                </c:extLst>
              </c15:ser>
            </c15:filteredBarSeries>
          </c:ext>
        </c:extLst>
      </c:barChart>
      <c:catAx>
        <c:axId val="674927696"/>
        <c:scaling>
          <c:orientation val="maxMin"/>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t"/>
        <c:majorGridlines>
          <c:spPr>
            <a:ln w="9525" cap="flat" cmpd="sng" algn="ctr">
              <a:solidFill>
                <a:srgbClr val="BFBFBF"/>
              </a:solidFill>
              <a:round/>
            </a:ln>
            <a:effectLst/>
          </c:spPr>
        </c:majorGridlines>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631541039313575"/>
          <c:y val="0.12121913516874094"/>
          <c:w val="0.12160515841694011"/>
          <c:h val="0.157245848207163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3681773819902"/>
          <c:y val="5.1306064362117244E-2"/>
          <c:w val="0.84186454936340183"/>
          <c:h val="0.79927812177089252"/>
        </c:manualLayout>
      </c:layout>
      <c:lineChart>
        <c:grouping val="standard"/>
        <c:varyColors val="0"/>
        <c:ser>
          <c:idx val="5"/>
          <c:order val="0"/>
          <c:tx>
            <c:strRef>
              <c:f>'Tabell 4'!$A$6</c:f>
              <c:strCache>
                <c:ptCount val="1"/>
                <c:pt idx="0">
                  <c:v>Malign tumör i bröstkörtel</c:v>
                </c:pt>
              </c:strCache>
            </c:strRef>
          </c:tx>
          <c:spPr>
            <a:ln w="25400" cap="rnd">
              <a:solidFill>
                <a:srgbClr val="9A4392"/>
              </a:solidFill>
              <a:prstDash val="solid"/>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4'!$G$6:$G$23</c:f>
              <c:numCache>
                <c:formatCode>0.0" "%</c:formatCode>
                <c:ptCount val="18"/>
                <c:pt idx="0">
                  <c:v>4.0969662602778567E-2</c:v>
                </c:pt>
                <c:pt idx="1">
                  <c:v>3.562023562023562E-2</c:v>
                </c:pt>
                <c:pt idx="2">
                  <c:v>2.9704338214976513E-2</c:v>
                </c:pt>
                <c:pt idx="3">
                  <c:v>2.4607608406491087E-2</c:v>
                </c:pt>
                <c:pt idx="4">
                  <c:v>1.8895542248835662E-2</c:v>
                </c:pt>
                <c:pt idx="5">
                  <c:v>1.7837096170637397E-2</c:v>
                </c:pt>
                <c:pt idx="6">
                  <c:v>1.4790468364831553E-2</c:v>
                </c:pt>
                <c:pt idx="7">
                  <c:v>1.2841277186487737E-2</c:v>
                </c:pt>
                <c:pt idx="8">
                  <c:v>1.1979279084826246E-2</c:v>
                </c:pt>
                <c:pt idx="9">
                  <c:v>7.223522230135314E-3</c:v>
                </c:pt>
                <c:pt idx="10">
                  <c:v>9.4896668072543232E-3</c:v>
                </c:pt>
                <c:pt idx="11">
                  <c:v>9.4074394463667822E-3</c:v>
                </c:pt>
                <c:pt idx="12">
                  <c:v>7.9365079365079361E-3</c:v>
                </c:pt>
                <c:pt idx="13">
                  <c:v>5.0392479891462347E-3</c:v>
                </c:pt>
                <c:pt idx="14">
                  <c:v>4.146011716989635E-3</c:v>
                </c:pt>
                <c:pt idx="15">
                  <c:v>3.8074782778482865E-3</c:v>
                </c:pt>
                <c:pt idx="16">
                  <c:v>2.2642166681180876E-3</c:v>
                </c:pt>
                <c:pt idx="17">
                  <c:v>2.360631923007082E-3</c:v>
                </c:pt>
              </c:numCache>
            </c:numRef>
          </c:val>
          <c:smooth val="0"/>
          <c:extLst>
            <c:ext xmlns:c16="http://schemas.microsoft.com/office/drawing/2014/chart" uri="{C3380CC4-5D6E-409C-BE32-E72D297353CC}">
              <c16:uniqueId val="{00000005-3761-4290-99D5-59D3D671B561}"/>
            </c:ext>
          </c:extLst>
        </c:ser>
        <c:ser>
          <c:idx val="0"/>
          <c:order val="1"/>
          <c:tx>
            <c:strRef>
              <c:f>'Tabell 4'!$A$24</c:f>
              <c:strCache>
                <c:ptCount val="1"/>
                <c:pt idx="0">
                  <c:v>Maligna tumörer i andningsorganen och brösthålans organ</c:v>
                </c:pt>
              </c:strCache>
            </c:strRef>
          </c:tx>
          <c:spPr>
            <a:ln w="25400" cap="rnd">
              <a:solidFill>
                <a:srgbClr val="002B45">
                  <a:lumMod val="50000"/>
                  <a:lumOff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4'!$G$24:$G$41</c:f>
              <c:numCache>
                <c:formatCode>0.0" "%</c:formatCode>
                <c:ptCount val="18"/>
                <c:pt idx="0">
                  <c:v>0.1369242386106217</c:v>
                </c:pt>
                <c:pt idx="1">
                  <c:v>0.14518179506737861</c:v>
                </c:pt>
                <c:pt idx="2">
                  <c:v>0.14686346863468636</c:v>
                </c:pt>
                <c:pt idx="3">
                  <c:v>0.14169340903480623</c:v>
                </c:pt>
                <c:pt idx="4">
                  <c:v>0.13003748828491096</c:v>
                </c:pt>
                <c:pt idx="5">
                  <c:v>0.12761074133578151</c:v>
                </c:pt>
                <c:pt idx="6">
                  <c:v>0.12761177263536283</c:v>
                </c:pt>
                <c:pt idx="7">
                  <c:v>0.11506228765571914</c:v>
                </c:pt>
                <c:pt idx="8">
                  <c:v>0.13369467028003612</c:v>
                </c:pt>
                <c:pt idx="9">
                  <c:v>0.11881615899762368</c:v>
                </c:pt>
                <c:pt idx="10">
                  <c:v>0.11881606765327696</c:v>
                </c:pt>
                <c:pt idx="11">
                  <c:v>0.11931818181818182</c:v>
                </c:pt>
                <c:pt idx="12">
                  <c:v>0.11913133402275078</c:v>
                </c:pt>
                <c:pt idx="13">
                  <c:v>0.10025159667118251</c:v>
                </c:pt>
                <c:pt idx="14">
                  <c:v>0.10257433645978846</c:v>
                </c:pt>
                <c:pt idx="15">
                  <c:v>0.10300782859497322</c:v>
                </c:pt>
                <c:pt idx="16">
                  <c:v>0.10430659818253654</c:v>
                </c:pt>
                <c:pt idx="17">
                  <c:v>7.9917184265010349E-2</c:v>
                </c:pt>
              </c:numCache>
            </c:numRef>
          </c:val>
          <c:smooth val="0"/>
          <c:extLst>
            <c:ext xmlns:c16="http://schemas.microsoft.com/office/drawing/2014/chart" uri="{C3380CC4-5D6E-409C-BE32-E72D297353CC}">
              <c16:uniqueId val="{0000000D-5A60-448A-9A66-5E349EE3CD7A}"/>
            </c:ext>
          </c:extLst>
        </c:ser>
        <c:ser>
          <c:idx val="1"/>
          <c:order val="2"/>
          <c:tx>
            <c:strRef>
              <c:f>'Tabell 4'!$A$42</c:f>
              <c:strCache>
                <c:ptCount val="1"/>
                <c:pt idx="0">
                  <c:v>Maligna tumörer i ben och ledbrosk</c:v>
                </c:pt>
              </c:strCache>
            </c:strRef>
          </c:tx>
          <c:spPr>
            <a:ln w="25400" cap="rnd">
              <a:solidFill>
                <a:schemeClr val="accent2"/>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4'!$G$42:$G$59</c:f>
              <c:numCache>
                <c:formatCode>0.0" "%</c:formatCode>
                <c:ptCount val="18"/>
                <c:pt idx="0">
                  <c:v>0.27941176470588236</c:v>
                </c:pt>
                <c:pt idx="1">
                  <c:v>0.20512820512820512</c:v>
                </c:pt>
                <c:pt idx="2">
                  <c:v>0.23684210526315788</c:v>
                </c:pt>
                <c:pt idx="3">
                  <c:v>0.16666666666666666</c:v>
                </c:pt>
                <c:pt idx="4">
                  <c:v>0.16091954022988506</c:v>
                </c:pt>
                <c:pt idx="5">
                  <c:v>0.125</c:v>
                </c:pt>
                <c:pt idx="6">
                  <c:v>9.8765432098765427E-2</c:v>
                </c:pt>
                <c:pt idx="7">
                  <c:v>0.2</c:v>
                </c:pt>
                <c:pt idx="8">
                  <c:v>0.17948717948717949</c:v>
                </c:pt>
                <c:pt idx="9">
                  <c:v>0.12820512820512819</c:v>
                </c:pt>
                <c:pt idx="10">
                  <c:v>9.1836734693877556E-2</c:v>
                </c:pt>
                <c:pt idx="11">
                  <c:v>0.18518518518518517</c:v>
                </c:pt>
                <c:pt idx="12">
                  <c:v>0.11904761904761904</c:v>
                </c:pt>
                <c:pt idx="13">
                  <c:v>0.1348314606741573</c:v>
                </c:pt>
                <c:pt idx="14">
                  <c:v>9.7826086956521743E-2</c:v>
                </c:pt>
                <c:pt idx="15">
                  <c:v>8.4210526315789472E-2</c:v>
                </c:pt>
                <c:pt idx="16">
                  <c:v>4.1666666666666664E-2</c:v>
                </c:pt>
                <c:pt idx="17">
                  <c:v>5.6074766355140186E-2</c:v>
                </c:pt>
              </c:numCache>
            </c:numRef>
          </c:val>
          <c:smooth val="0"/>
          <c:extLst>
            <c:ext xmlns:c16="http://schemas.microsoft.com/office/drawing/2014/chart" uri="{C3380CC4-5D6E-409C-BE32-E72D297353CC}">
              <c16:uniqueId val="{0000000E-5A60-448A-9A66-5E349EE3CD7A}"/>
            </c:ext>
          </c:extLst>
        </c:ser>
        <c:ser>
          <c:idx val="2"/>
          <c:order val="3"/>
          <c:tx>
            <c:strRef>
              <c:f>'Tabell 4'!$A$60</c:f>
              <c:strCache>
                <c:ptCount val="1"/>
                <c:pt idx="0">
                  <c:v>Maligna tumörer i de kvinnliga könsorganen</c:v>
                </c:pt>
              </c:strCache>
            </c:strRef>
          </c:tx>
          <c:spPr>
            <a:ln w="25400" cap="rnd">
              <a:solidFill>
                <a:schemeClr val="accent3"/>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4'!$G$60:$G$77</c:f>
              <c:numCache>
                <c:formatCode>0.0" "%</c:formatCode>
                <c:ptCount val="18"/>
                <c:pt idx="0">
                  <c:v>4.5470322804581742E-2</c:v>
                </c:pt>
                <c:pt idx="1">
                  <c:v>5.1975051975051978E-2</c:v>
                </c:pt>
                <c:pt idx="2">
                  <c:v>3.9121482498284142E-2</c:v>
                </c:pt>
                <c:pt idx="3">
                  <c:v>3.720136518771331E-2</c:v>
                </c:pt>
                <c:pt idx="4">
                  <c:v>4.1876046901172533E-2</c:v>
                </c:pt>
                <c:pt idx="5">
                  <c:v>3.2492222606291046E-2</c:v>
                </c:pt>
                <c:pt idx="6">
                  <c:v>3.494060097833683E-2</c:v>
                </c:pt>
                <c:pt idx="7">
                  <c:v>2.6469577174286697E-2</c:v>
                </c:pt>
                <c:pt idx="8">
                  <c:v>3.2139270170739871E-2</c:v>
                </c:pt>
                <c:pt idx="9">
                  <c:v>2.9845851098720892E-2</c:v>
                </c:pt>
                <c:pt idx="10">
                  <c:v>2.2106631989596878E-2</c:v>
                </c:pt>
                <c:pt idx="11">
                  <c:v>2.0441271901362752E-2</c:v>
                </c:pt>
                <c:pt idx="12">
                  <c:v>1.9961365099806824E-2</c:v>
                </c:pt>
                <c:pt idx="13">
                  <c:v>2.2449653350940905E-2</c:v>
                </c:pt>
                <c:pt idx="14">
                  <c:v>1.9929283188685309E-2</c:v>
                </c:pt>
                <c:pt idx="15">
                  <c:v>1.6387959866220735E-2</c:v>
                </c:pt>
                <c:pt idx="16">
                  <c:v>1.7430600387346677E-2</c:v>
                </c:pt>
                <c:pt idx="17">
                  <c:v>1.2773109243697478E-2</c:v>
                </c:pt>
              </c:numCache>
            </c:numRef>
          </c:val>
          <c:smooth val="0"/>
          <c:extLst>
            <c:ext xmlns:c16="http://schemas.microsoft.com/office/drawing/2014/chart" uri="{C3380CC4-5D6E-409C-BE32-E72D297353CC}">
              <c16:uniqueId val="{0000000F-5A60-448A-9A66-5E349EE3CD7A}"/>
            </c:ext>
          </c:extLst>
        </c:ser>
        <c:ser>
          <c:idx val="3"/>
          <c:order val="4"/>
          <c:tx>
            <c:strRef>
              <c:f>'Tabell 4'!$A$78</c:f>
              <c:strCache>
                <c:ptCount val="1"/>
                <c:pt idx="0">
                  <c:v>Maligna tumörer i de manliga könsorganen</c:v>
                </c:pt>
              </c:strCache>
            </c:strRef>
          </c:tx>
          <c:spPr>
            <a:ln w="25400" cap="rnd">
              <a:solidFill>
                <a:srgbClr val="F8F2E8">
                  <a:lumMod val="50000"/>
                </a:srgbClr>
              </a:solidFill>
              <a:round/>
            </a:ln>
            <a:effectLst/>
          </c:spPr>
          <c:marker>
            <c:symbol val="none"/>
          </c:marker>
          <c:cat>
            <c:numRef>
              <c:f>'Tabell 4'!$B$6:$B$23</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'Tabell 4'!$G$78:$G$95</c:f>
              <c:numCache>
                <c:formatCode>0.0" "%</c:formatCode>
                <c:ptCount val="18"/>
                <c:pt idx="0">
                  <c:v>4.8263855305155236E-2</c:v>
                </c:pt>
                <c:pt idx="1">
                  <c:v>5.6655498020103563E-2</c:v>
                </c:pt>
                <c:pt idx="2">
                  <c:v>4.8051536593093254E-2</c:v>
                </c:pt>
                <c:pt idx="3">
                  <c:v>5.0133904659882163E-2</c:v>
                </c:pt>
                <c:pt idx="4">
                  <c:v>3.7717166261589705E-2</c:v>
                </c:pt>
                <c:pt idx="5">
                  <c:v>3.7946428571428568E-2</c:v>
                </c:pt>
                <c:pt idx="6">
                  <c:v>3.5527082119976704E-2</c:v>
                </c:pt>
                <c:pt idx="7">
                  <c:v>3.8065522620904839E-2</c:v>
                </c:pt>
                <c:pt idx="8">
                  <c:v>2.9577191621411949E-2</c:v>
                </c:pt>
                <c:pt idx="9">
                  <c:v>2.8880866425992781E-2</c:v>
                </c:pt>
                <c:pt idx="10">
                  <c:v>2.6537451317815416E-2</c:v>
                </c:pt>
                <c:pt idx="11">
                  <c:v>2.2668219693575846E-2</c:v>
                </c:pt>
                <c:pt idx="12">
                  <c:v>2.4538762155775697E-2</c:v>
                </c:pt>
                <c:pt idx="13">
                  <c:v>2.1705157145337731E-2</c:v>
                </c:pt>
                <c:pt idx="14">
                  <c:v>2.1748511262621905E-2</c:v>
                </c:pt>
                <c:pt idx="15">
                  <c:v>2.4420658838200146E-2</c:v>
                </c:pt>
                <c:pt idx="16">
                  <c:v>1.5283438310485365E-2</c:v>
                </c:pt>
                <c:pt idx="17">
                  <c:v>7.371204230430254E-3</c:v>
                </c:pt>
              </c:numCache>
            </c:numRef>
          </c:val>
          <c:smooth val="0"/>
          <c:extLst>
            <c:ext xmlns:c16="http://schemas.microsoft.com/office/drawing/2014/chart" uri="{C3380CC4-5D6E-409C-BE32-E72D297353CC}">
              <c16:uniqueId val="{00000010-5A60-448A-9A66-5E349EE3CD7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0.70000000000000007"/>
        </c:scaling>
        <c:delete val="0"/>
        <c:axPos val="l"/>
        <c:majorGridlines>
          <c:spPr>
            <a:ln w="6350" cap="flat" cmpd="sng" algn="ctr">
              <a:solidFill>
                <a:srgbClr val="BFBFBF"/>
              </a:solidFill>
              <a:round/>
            </a:ln>
            <a:effectLst/>
          </c:spPr>
        </c:majorGridlines>
        <c:numFmt formatCode="0.0&quot; &quot;%"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0.1"/>
      </c:valAx>
      <c:spPr>
        <a:noFill/>
        <a:ln>
          <a:noFill/>
        </a:ln>
        <a:effectLst/>
      </c:spPr>
    </c:plotArea>
    <c:legend>
      <c:legendPos val="b"/>
      <c:layout>
        <c:manualLayout>
          <c:xMode val="edge"/>
          <c:yMode val="edge"/>
          <c:x val="0.11668596878006889"/>
          <c:y val="5.4707902198857725E-2"/>
          <c:w val="0.67336898848392579"/>
          <c:h val="0.25469576046735881"/>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hyperlink" Target="#Inneh&#229;llsf&#246;rteckning!A1"/><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34925</xdr:colOff>
      <xdr:row>0</xdr:row>
      <xdr:rowOff>144351</xdr:rowOff>
    </xdr:from>
    <xdr:to>
      <xdr:col>0</xdr:col>
      <xdr:colOff>2492375</xdr:colOff>
      <xdr:row>4</xdr:row>
      <xdr:rowOff>4874</xdr:rowOff>
    </xdr:to>
    <xdr:pic>
      <xdr:nvPicPr>
        <xdr:cNvPr id="3" name="Bildobjekt 1">
          <a:extLst>
            <a:ext uri="{FF2B5EF4-FFF2-40B4-BE49-F238E27FC236}">
              <a16:creationId xmlns:a16="http://schemas.microsoft.com/office/drawing/2014/main" id="{D8C4CB4B-C4D7-4D1E-8D2D-A09FC2AD3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925" y="144351"/>
          <a:ext cx="2457450" cy="50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6350</xdr:colOff>
      <xdr:row>1</xdr:row>
      <xdr:rowOff>30163</xdr:rowOff>
    </xdr:from>
    <xdr:to>
      <xdr:col>11</xdr:col>
      <xdr:colOff>148822</xdr:colOff>
      <xdr:row>2</xdr:row>
      <xdr:rowOff>203730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A8F1256-C16F-4AE9-8079-4C264042CDF9}"/>
            </a:ext>
          </a:extLst>
        </xdr:cNvPr>
        <xdr:cNvSpPr/>
      </xdr:nvSpPr>
      <xdr:spPr>
        <a:xfrm>
          <a:off x="9348788" y="204788"/>
          <a:ext cx="2491972" cy="37994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7</xdr:col>
      <xdr:colOff>0</xdr:colOff>
      <xdr:row>4</xdr:row>
      <xdr:rowOff>0</xdr:rowOff>
    </xdr:from>
    <xdr:to>
      <xdr:col>12</xdr:col>
      <xdr:colOff>0</xdr:colOff>
      <xdr:row>13</xdr:row>
      <xdr:rowOff>23813</xdr:rowOff>
    </xdr:to>
    <xdr:sp macro="" textlink="">
      <xdr:nvSpPr>
        <xdr:cNvPr id="4" name="Rektangel 3">
          <a:extLst>
            <a:ext uri="{FF2B5EF4-FFF2-40B4-BE49-F238E27FC236}">
              <a16:creationId xmlns:a16="http://schemas.microsoft.com/office/drawing/2014/main" id="{5628C545-2E25-41DA-93E1-5EEEC1271A7D}"/>
            </a:ext>
          </a:extLst>
        </xdr:cNvPr>
        <xdr:cNvSpPr/>
      </xdr:nvSpPr>
      <xdr:spPr>
        <a:xfrm>
          <a:off x="9342438" y="762000"/>
          <a:ext cx="2936875" cy="1658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577397</xdr:colOff>
      <xdr:row>4</xdr:row>
      <xdr:rowOff>14060</xdr:rowOff>
    </xdr:from>
    <xdr:to>
      <xdr:col>14</xdr:col>
      <xdr:colOff>9071</xdr:colOff>
      <xdr:row>20</xdr:row>
      <xdr:rowOff>163286</xdr:rowOff>
    </xdr:to>
    <xdr:graphicFrame macro="">
      <xdr:nvGraphicFramePr>
        <xdr:cNvPr id="2" name="Excel Word-Linjediagram">
          <a:extLst>
            <a:ext uri="{FF2B5EF4-FFF2-40B4-BE49-F238E27FC236}">
              <a16:creationId xmlns:a16="http://schemas.microsoft.com/office/drawing/2014/main" id="{27607338-4AA9-4022-B617-D2F0FCFD45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14</xdr:col>
      <xdr:colOff>21317</xdr:colOff>
      <xdr:row>41</xdr:row>
      <xdr:rowOff>149226</xdr:rowOff>
    </xdr:to>
    <xdr:graphicFrame macro="">
      <xdr:nvGraphicFramePr>
        <xdr:cNvPr id="3" name="Excel Word-Linjediagram">
          <a:extLst>
            <a:ext uri="{FF2B5EF4-FFF2-40B4-BE49-F238E27FC236}">
              <a16:creationId xmlns:a16="http://schemas.microsoft.com/office/drawing/2014/main" id="{FD32CD3E-2CAD-48D6-9441-BAABBD604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46</xdr:row>
      <xdr:rowOff>0</xdr:rowOff>
    </xdr:from>
    <xdr:to>
      <xdr:col>14</xdr:col>
      <xdr:colOff>21317</xdr:colOff>
      <xdr:row>62</xdr:row>
      <xdr:rowOff>149226</xdr:rowOff>
    </xdr:to>
    <xdr:graphicFrame macro="">
      <xdr:nvGraphicFramePr>
        <xdr:cNvPr id="4" name="Excel Word-Linjediagram">
          <a:extLst>
            <a:ext uri="{FF2B5EF4-FFF2-40B4-BE49-F238E27FC236}">
              <a16:creationId xmlns:a16="http://schemas.microsoft.com/office/drawing/2014/main" id="{AA0024E4-4409-4697-9163-D09B451E3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67</xdr:row>
      <xdr:rowOff>0</xdr:rowOff>
    </xdr:from>
    <xdr:to>
      <xdr:col>14</xdr:col>
      <xdr:colOff>21317</xdr:colOff>
      <xdr:row>83</xdr:row>
      <xdr:rowOff>149227</xdr:rowOff>
    </xdr:to>
    <xdr:graphicFrame macro="">
      <xdr:nvGraphicFramePr>
        <xdr:cNvPr id="5" name="Excel Word-Linjediagram">
          <a:extLst>
            <a:ext uri="{FF2B5EF4-FFF2-40B4-BE49-F238E27FC236}">
              <a16:creationId xmlns:a16="http://schemas.microsoft.com/office/drawing/2014/main" id="{3B9584B8-229D-41BE-B433-1F4A0D8B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88</xdr:row>
      <xdr:rowOff>0</xdr:rowOff>
    </xdr:from>
    <xdr:to>
      <xdr:col>14</xdr:col>
      <xdr:colOff>21317</xdr:colOff>
      <xdr:row>104</xdr:row>
      <xdr:rowOff>149226</xdr:rowOff>
    </xdr:to>
    <xdr:graphicFrame macro="">
      <xdr:nvGraphicFramePr>
        <xdr:cNvPr id="6" name="Excel Word-Linjediagram">
          <a:extLst>
            <a:ext uri="{FF2B5EF4-FFF2-40B4-BE49-F238E27FC236}">
              <a16:creationId xmlns:a16="http://schemas.microsoft.com/office/drawing/2014/main" id="{096062CE-2C3F-4C2A-912C-BA63CAF28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109</xdr:row>
      <xdr:rowOff>0</xdr:rowOff>
    </xdr:from>
    <xdr:to>
      <xdr:col>14</xdr:col>
      <xdr:colOff>21317</xdr:colOff>
      <xdr:row>125</xdr:row>
      <xdr:rowOff>149227</xdr:rowOff>
    </xdr:to>
    <xdr:graphicFrame macro="">
      <xdr:nvGraphicFramePr>
        <xdr:cNvPr id="7" name="Excel Word-Linjediagram">
          <a:extLst>
            <a:ext uri="{FF2B5EF4-FFF2-40B4-BE49-F238E27FC236}">
              <a16:creationId xmlns:a16="http://schemas.microsoft.com/office/drawing/2014/main" id="{56F1982D-1DE0-4CD8-9F5E-F0577F466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130</xdr:row>
      <xdr:rowOff>0</xdr:rowOff>
    </xdr:from>
    <xdr:to>
      <xdr:col>14</xdr:col>
      <xdr:colOff>21317</xdr:colOff>
      <xdr:row>146</xdr:row>
      <xdr:rowOff>149226</xdr:rowOff>
    </xdr:to>
    <xdr:graphicFrame macro="">
      <xdr:nvGraphicFramePr>
        <xdr:cNvPr id="8" name="Excel Word-Linjediagram">
          <a:extLst>
            <a:ext uri="{FF2B5EF4-FFF2-40B4-BE49-F238E27FC236}">
              <a16:creationId xmlns:a16="http://schemas.microsoft.com/office/drawing/2014/main" id="{2415F13C-3A38-4E2E-B104-913EADBB1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151</xdr:row>
      <xdr:rowOff>0</xdr:rowOff>
    </xdr:from>
    <xdr:to>
      <xdr:col>14</xdr:col>
      <xdr:colOff>21317</xdr:colOff>
      <xdr:row>167</xdr:row>
      <xdr:rowOff>149226</xdr:rowOff>
    </xdr:to>
    <xdr:graphicFrame macro="">
      <xdr:nvGraphicFramePr>
        <xdr:cNvPr id="9" name="Excel Word-Linjediagram">
          <a:extLst>
            <a:ext uri="{FF2B5EF4-FFF2-40B4-BE49-F238E27FC236}">
              <a16:creationId xmlns:a16="http://schemas.microsoft.com/office/drawing/2014/main" id="{25907DD5-5E09-4FCA-8D78-9D0E61B19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172</xdr:row>
      <xdr:rowOff>0</xdr:rowOff>
    </xdr:from>
    <xdr:to>
      <xdr:col>14</xdr:col>
      <xdr:colOff>21317</xdr:colOff>
      <xdr:row>188</xdr:row>
      <xdr:rowOff>38100</xdr:rowOff>
    </xdr:to>
    <xdr:graphicFrame macro="">
      <xdr:nvGraphicFramePr>
        <xdr:cNvPr id="10" name="Excel Word-Linjediagram">
          <a:extLst>
            <a:ext uri="{FF2B5EF4-FFF2-40B4-BE49-F238E27FC236}">
              <a16:creationId xmlns:a16="http://schemas.microsoft.com/office/drawing/2014/main" id="{256955BA-CECA-412E-9154-0CEC80F5C7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193</xdr:row>
      <xdr:rowOff>0</xdr:rowOff>
    </xdr:from>
    <xdr:to>
      <xdr:col>14</xdr:col>
      <xdr:colOff>21317</xdr:colOff>
      <xdr:row>209</xdr:row>
      <xdr:rowOff>38101</xdr:rowOff>
    </xdr:to>
    <xdr:graphicFrame macro="">
      <xdr:nvGraphicFramePr>
        <xdr:cNvPr id="11" name="Excel Word-Linjediagram">
          <a:extLst>
            <a:ext uri="{FF2B5EF4-FFF2-40B4-BE49-F238E27FC236}">
              <a16:creationId xmlns:a16="http://schemas.microsoft.com/office/drawing/2014/main" id="{ACBC5C57-6B8D-4D62-953A-80F7451BD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214</xdr:row>
      <xdr:rowOff>0</xdr:rowOff>
    </xdr:from>
    <xdr:to>
      <xdr:col>14</xdr:col>
      <xdr:colOff>21317</xdr:colOff>
      <xdr:row>230</xdr:row>
      <xdr:rowOff>38100</xdr:rowOff>
    </xdr:to>
    <xdr:graphicFrame macro="">
      <xdr:nvGraphicFramePr>
        <xdr:cNvPr id="12" name="Excel Word-Linjediagram">
          <a:extLst>
            <a:ext uri="{FF2B5EF4-FFF2-40B4-BE49-F238E27FC236}">
              <a16:creationId xmlns:a16="http://schemas.microsoft.com/office/drawing/2014/main" id="{0CD1B966-1A75-4B32-9736-267457BD8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235</xdr:row>
      <xdr:rowOff>0</xdr:rowOff>
    </xdr:from>
    <xdr:to>
      <xdr:col>14</xdr:col>
      <xdr:colOff>21317</xdr:colOff>
      <xdr:row>251</xdr:row>
      <xdr:rowOff>38101</xdr:rowOff>
    </xdr:to>
    <xdr:graphicFrame macro="">
      <xdr:nvGraphicFramePr>
        <xdr:cNvPr id="13" name="Excel Word-Linjediagram">
          <a:extLst>
            <a:ext uri="{FF2B5EF4-FFF2-40B4-BE49-F238E27FC236}">
              <a16:creationId xmlns:a16="http://schemas.microsoft.com/office/drawing/2014/main" id="{CAC462EA-1DB6-4D06-8BEA-0911EB672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23811</xdr:colOff>
      <xdr:row>1</xdr:row>
      <xdr:rowOff>7937</xdr:rowOff>
    </xdr:from>
    <xdr:to>
      <xdr:col>19</xdr:col>
      <xdr:colOff>166283</xdr:colOff>
      <xdr:row>2</xdr:row>
      <xdr:rowOff>181504</xdr:rowOff>
    </xdr:to>
    <xdr:sp macro="" textlink="">
      <xdr:nvSpPr>
        <xdr:cNvPr id="14" name="Rektangel med rundade hörn 1">
          <a:hlinkClick xmlns:r="http://schemas.openxmlformats.org/officeDocument/2006/relationships" r:id="rId13"/>
          <a:extLst>
            <a:ext uri="{FF2B5EF4-FFF2-40B4-BE49-F238E27FC236}">
              <a16:creationId xmlns:a16="http://schemas.microsoft.com/office/drawing/2014/main" id="{1C853CB2-7733-46A0-BF76-E82379636C52}"/>
            </a:ext>
          </a:extLst>
        </xdr:cNvPr>
        <xdr:cNvSpPr/>
      </xdr:nvSpPr>
      <xdr:spPr>
        <a:xfrm>
          <a:off x="9136061" y="182562"/>
          <a:ext cx="2491972" cy="37994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15</xdr:col>
      <xdr:colOff>0</xdr:colOff>
      <xdr:row>4</xdr:row>
      <xdr:rowOff>0</xdr:rowOff>
    </xdr:from>
    <xdr:to>
      <xdr:col>19</xdr:col>
      <xdr:colOff>579438</xdr:colOff>
      <xdr:row>11</xdr:row>
      <xdr:rowOff>150813</xdr:rowOff>
    </xdr:to>
    <xdr:sp macro="" textlink="">
      <xdr:nvSpPr>
        <xdr:cNvPr id="16" name="Rektangel 15">
          <a:extLst>
            <a:ext uri="{FF2B5EF4-FFF2-40B4-BE49-F238E27FC236}">
              <a16:creationId xmlns:a16="http://schemas.microsoft.com/office/drawing/2014/main" id="{95A9CA30-E663-4EC1-B9C2-9AEC5D722D91}"/>
            </a:ext>
          </a:extLst>
        </xdr:cNvPr>
        <xdr:cNvSpPr/>
      </xdr:nvSpPr>
      <xdr:spPr>
        <a:xfrm>
          <a:off x="9112250" y="762000"/>
          <a:ext cx="2928938" cy="15795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xdr:colOff>
      <xdr:row>0</xdr:row>
      <xdr:rowOff>38101</xdr:rowOff>
    </xdr:from>
    <xdr:to>
      <xdr:col>16</xdr:col>
      <xdr:colOff>469900</xdr:colOff>
      <xdr:row>1</xdr:row>
      <xdr:rowOff>127001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A54C51-6A73-4FD1-B95B-79B7196437B4}"/>
            </a:ext>
          </a:extLst>
        </xdr:cNvPr>
        <xdr:cNvSpPr/>
      </xdr:nvSpPr>
      <xdr:spPr>
        <a:xfrm>
          <a:off x="6445250" y="38101"/>
          <a:ext cx="2520950" cy="330200"/>
        </a:xfrm>
        <a:prstGeom prst="roundRect">
          <a:avLst/>
        </a:prstGeom>
        <a:solidFill>
          <a:schemeClr val="bg1"/>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12700</xdr:colOff>
      <xdr:row>2</xdr:row>
      <xdr:rowOff>6350</xdr:rowOff>
    </xdr:from>
    <xdr:to>
      <xdr:col>17</xdr:col>
      <xdr:colOff>177800</xdr:colOff>
      <xdr:row>2</xdr:row>
      <xdr:rowOff>889000</xdr:rowOff>
    </xdr:to>
    <xdr:sp macro="" textlink="">
      <xdr:nvSpPr>
        <xdr:cNvPr id="4" name="Rektangel 3">
          <a:extLst>
            <a:ext uri="{FF2B5EF4-FFF2-40B4-BE49-F238E27FC236}">
              <a16:creationId xmlns:a16="http://schemas.microsoft.com/office/drawing/2014/main" id="{623707B3-5232-4D4C-B537-0351DDF58266}"/>
            </a:ext>
          </a:extLst>
        </xdr:cNvPr>
        <xdr:cNvSpPr/>
      </xdr:nvSpPr>
      <xdr:spPr>
        <a:xfrm>
          <a:off x="6451600" y="463550"/>
          <a:ext cx="2908300" cy="882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850" b="0">
              <a:solidFill>
                <a:schemeClr val="lt1"/>
              </a:solidFill>
              <a:effectLst/>
              <a:latin typeface="+mn-lt"/>
              <a:ea typeface="+mn-ea"/>
              <a:cs typeface="+mn-cs"/>
            </a:rPr>
            <a:t>På den här fliken hittar du kortfattad information om metod. För mer ingående information, se faktabladet ”Bortfall i svenska cancerregistret skattat genom registerbaserad uppföljning av cancer på dödsorsaksintyg, 2005–2022”.</a:t>
          </a:r>
          <a:endParaRPr lang="sv-SE" sz="850">
            <a:effectLst/>
          </a:endParaRPr>
        </a:p>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585787</xdr:colOff>
      <xdr:row>3</xdr:row>
      <xdr:rowOff>177801</xdr:rowOff>
    </xdr:from>
    <xdr:to>
      <xdr:col>15</xdr:col>
      <xdr:colOff>259577</xdr:colOff>
      <xdr:row>19</xdr:row>
      <xdr:rowOff>43176</xdr:rowOff>
    </xdr:to>
    <xdr:graphicFrame macro="">
      <xdr:nvGraphicFramePr>
        <xdr:cNvPr id="2" name="Excel Word-Linjediagram">
          <a:extLst>
            <a:ext uri="{FF2B5EF4-FFF2-40B4-BE49-F238E27FC236}">
              <a16:creationId xmlns:a16="http://schemas.microsoft.com/office/drawing/2014/main" id="{12FBD2D0-7157-4E89-942A-54E3F21C48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39688</xdr:colOff>
      <xdr:row>1</xdr:row>
      <xdr:rowOff>0</xdr:rowOff>
    </xdr:from>
    <xdr:to>
      <xdr:col>12</xdr:col>
      <xdr:colOff>331788</xdr:colOff>
      <xdr:row>2</xdr:row>
      <xdr:rowOff>178858</xdr:rowOff>
    </xdr:to>
    <xdr:sp macro="" textlink="">
      <xdr:nvSpPr>
        <xdr:cNvPr id="7" name="Rektangel med rundade hörn 2">
          <a:hlinkClick xmlns:r="http://schemas.openxmlformats.org/officeDocument/2006/relationships" r:id="rId2"/>
          <a:extLst>
            <a:ext uri="{FF2B5EF4-FFF2-40B4-BE49-F238E27FC236}">
              <a16:creationId xmlns:a16="http://schemas.microsoft.com/office/drawing/2014/main" id="{DB1316D1-42B5-49FE-872B-666133F51468}"/>
            </a:ext>
          </a:extLst>
        </xdr:cNvPr>
        <xdr:cNvSpPr/>
      </xdr:nvSpPr>
      <xdr:spPr>
        <a:xfrm>
          <a:off x="5524501" y="174625"/>
          <a:ext cx="2641600" cy="385233"/>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15875</xdr:colOff>
      <xdr:row>4</xdr:row>
      <xdr:rowOff>15874</xdr:rowOff>
    </xdr:from>
    <xdr:to>
      <xdr:col>21</xdr:col>
      <xdr:colOff>309562</xdr:colOff>
      <xdr:row>12</xdr:row>
      <xdr:rowOff>79375</xdr:rowOff>
    </xdr:to>
    <xdr:sp macro="" textlink="">
      <xdr:nvSpPr>
        <xdr:cNvPr id="3" name="Rektangel 2">
          <a:extLst>
            <a:ext uri="{FF2B5EF4-FFF2-40B4-BE49-F238E27FC236}">
              <a16:creationId xmlns:a16="http://schemas.microsoft.com/office/drawing/2014/main" id="{F3C02F87-C712-42F4-BE5F-6807FAA2BA9E}"/>
            </a:ext>
          </a:extLst>
        </xdr:cNvPr>
        <xdr:cNvSpPr/>
      </xdr:nvSpPr>
      <xdr:spPr>
        <a:xfrm>
          <a:off x="10199688" y="785812"/>
          <a:ext cx="3230562" cy="16271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31750</xdr:colOff>
      <xdr:row>0</xdr:row>
      <xdr:rowOff>158750</xdr:rowOff>
    </xdr:from>
    <xdr:to>
      <xdr:col>18</xdr:col>
      <xdr:colOff>323850</xdr:colOff>
      <xdr:row>2</xdr:row>
      <xdr:rowOff>162983</xdr:rowOff>
    </xdr:to>
    <xdr:sp macro="" textlink="">
      <xdr:nvSpPr>
        <xdr:cNvPr id="6" name="Rektangel med rundade hörn 2">
          <a:hlinkClick xmlns:r="http://schemas.openxmlformats.org/officeDocument/2006/relationships" r:id="rId1"/>
          <a:extLst>
            <a:ext uri="{FF2B5EF4-FFF2-40B4-BE49-F238E27FC236}">
              <a16:creationId xmlns:a16="http://schemas.microsoft.com/office/drawing/2014/main" id="{341C80FE-38B2-432C-9D2B-E165E1D85138}"/>
            </a:ext>
          </a:extLst>
        </xdr:cNvPr>
        <xdr:cNvSpPr/>
      </xdr:nvSpPr>
      <xdr:spPr>
        <a:xfrm>
          <a:off x="9263063" y="158750"/>
          <a:ext cx="2641600" cy="385233"/>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7</xdr:col>
      <xdr:colOff>0</xdr:colOff>
      <xdr:row>3</xdr:row>
      <xdr:rowOff>167571</xdr:rowOff>
    </xdr:from>
    <xdr:to>
      <xdr:col>12</xdr:col>
      <xdr:colOff>101425</xdr:colOff>
      <xdr:row>17</xdr:row>
      <xdr:rowOff>76731</xdr:rowOff>
    </xdr:to>
    <xdr:graphicFrame macro="">
      <xdr:nvGraphicFramePr>
        <xdr:cNvPr id="7" name="Excel Word-Linjediagram">
          <a:extLst>
            <a:ext uri="{FF2B5EF4-FFF2-40B4-BE49-F238E27FC236}">
              <a16:creationId xmlns:a16="http://schemas.microsoft.com/office/drawing/2014/main" id="{48874348-3FB2-4316-8764-83AE16931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7056</xdr:colOff>
      <xdr:row>28</xdr:row>
      <xdr:rowOff>25573</xdr:rowOff>
    </xdr:from>
    <xdr:to>
      <xdr:col>12</xdr:col>
      <xdr:colOff>101424</xdr:colOff>
      <xdr:row>42</xdr:row>
      <xdr:rowOff>180798</xdr:rowOff>
    </xdr:to>
    <xdr:graphicFrame macro="">
      <xdr:nvGraphicFramePr>
        <xdr:cNvPr id="8" name="Excel Word-Linjediagram">
          <a:extLst>
            <a:ext uri="{FF2B5EF4-FFF2-40B4-BE49-F238E27FC236}">
              <a16:creationId xmlns:a16="http://schemas.microsoft.com/office/drawing/2014/main" id="{D6947D4A-6035-4CDE-96C5-F8F7227B9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7938</xdr:colOff>
      <xdr:row>3</xdr:row>
      <xdr:rowOff>166688</xdr:rowOff>
    </xdr:from>
    <xdr:to>
      <xdr:col>19</xdr:col>
      <xdr:colOff>301625</xdr:colOff>
      <xdr:row>11</xdr:row>
      <xdr:rowOff>15876</xdr:rowOff>
    </xdr:to>
    <xdr:sp macro="" textlink="">
      <xdr:nvSpPr>
        <xdr:cNvPr id="9" name="Rektangel 8">
          <a:extLst>
            <a:ext uri="{FF2B5EF4-FFF2-40B4-BE49-F238E27FC236}">
              <a16:creationId xmlns:a16="http://schemas.microsoft.com/office/drawing/2014/main" id="{10D232B1-A8C0-400A-9875-523DD11324D2}"/>
            </a:ext>
          </a:extLst>
        </xdr:cNvPr>
        <xdr:cNvSpPr/>
      </xdr:nvSpPr>
      <xdr:spPr>
        <a:xfrm>
          <a:off x="9239251" y="754063"/>
          <a:ext cx="3230562" cy="1460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12700</xdr:colOff>
      <xdr:row>1</xdr:row>
      <xdr:rowOff>7937</xdr:rowOff>
    </xdr:from>
    <xdr:to>
      <xdr:col>12</xdr:col>
      <xdr:colOff>166813</xdr:colOff>
      <xdr:row>2</xdr:row>
      <xdr:rowOff>173037</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FDD1817-EA27-4EAF-B6CC-07DC85C00487}"/>
            </a:ext>
          </a:extLst>
        </xdr:cNvPr>
        <xdr:cNvSpPr/>
      </xdr:nvSpPr>
      <xdr:spPr>
        <a:xfrm>
          <a:off x="5878513" y="182562"/>
          <a:ext cx="2503613" cy="37147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8</xdr:col>
      <xdr:colOff>23814</xdr:colOff>
      <xdr:row>4</xdr:row>
      <xdr:rowOff>7937</xdr:rowOff>
    </xdr:from>
    <xdr:to>
      <xdr:col>15</xdr:col>
      <xdr:colOff>47624</xdr:colOff>
      <xdr:row>19</xdr:row>
      <xdr:rowOff>31749</xdr:rowOff>
    </xdr:to>
    <xdr:graphicFrame macro="">
      <xdr:nvGraphicFramePr>
        <xdr:cNvPr id="4" name="Excel Word-Linjediagram">
          <a:extLst>
            <a:ext uri="{FF2B5EF4-FFF2-40B4-BE49-F238E27FC236}">
              <a16:creationId xmlns:a16="http://schemas.microsoft.com/office/drawing/2014/main" id="{82E0CED3-8B8E-4EDC-8E29-9384441B5C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4</xdr:row>
      <xdr:rowOff>0</xdr:rowOff>
    </xdr:from>
    <xdr:to>
      <xdr:col>21</xdr:col>
      <xdr:colOff>0</xdr:colOff>
      <xdr:row>11</xdr:row>
      <xdr:rowOff>174625</xdr:rowOff>
    </xdr:to>
    <xdr:sp macro="" textlink="">
      <xdr:nvSpPr>
        <xdr:cNvPr id="5" name="Rektangel 4">
          <a:extLst>
            <a:ext uri="{FF2B5EF4-FFF2-40B4-BE49-F238E27FC236}">
              <a16:creationId xmlns:a16="http://schemas.microsoft.com/office/drawing/2014/main" id="{B147244E-3870-4FE1-BC9E-586C55FC046E}"/>
            </a:ext>
          </a:extLst>
        </xdr:cNvPr>
        <xdr:cNvSpPr/>
      </xdr:nvSpPr>
      <xdr:spPr>
        <a:xfrm>
          <a:off x="10564813" y="762000"/>
          <a:ext cx="2936875" cy="16113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15875</xdr:colOff>
      <xdr:row>1</xdr:row>
      <xdr:rowOff>7938</xdr:rowOff>
    </xdr:from>
    <xdr:to>
      <xdr:col>18</xdr:col>
      <xdr:colOff>169988</xdr:colOff>
      <xdr:row>2</xdr:row>
      <xdr:rowOff>173038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3435830-0E8E-4794-9F99-16E709FCEB8C}"/>
            </a:ext>
          </a:extLst>
        </xdr:cNvPr>
        <xdr:cNvSpPr/>
      </xdr:nvSpPr>
      <xdr:spPr>
        <a:xfrm>
          <a:off x="9437688" y="182563"/>
          <a:ext cx="2503613" cy="37147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7</xdr:col>
      <xdr:colOff>190499</xdr:colOff>
      <xdr:row>4</xdr:row>
      <xdr:rowOff>14817</xdr:rowOff>
    </xdr:from>
    <xdr:to>
      <xdr:col>13</xdr:col>
      <xdr:colOff>343957</xdr:colOff>
      <xdr:row>19</xdr:row>
      <xdr:rowOff>71437</xdr:rowOff>
    </xdr:to>
    <xdr:graphicFrame macro="">
      <xdr:nvGraphicFramePr>
        <xdr:cNvPr id="4" name="Excel Word-Linjediagram">
          <a:extLst>
            <a:ext uri="{FF2B5EF4-FFF2-40B4-BE49-F238E27FC236}">
              <a16:creationId xmlns:a16="http://schemas.microsoft.com/office/drawing/2014/main" id="{A87F88C0-DE62-4421-815E-44016B28A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238124</xdr:colOff>
      <xdr:row>29</xdr:row>
      <xdr:rowOff>5292</xdr:rowOff>
    </xdr:from>
    <xdr:to>
      <xdr:col>13</xdr:col>
      <xdr:colOff>247407</xdr:colOff>
      <xdr:row>44</xdr:row>
      <xdr:rowOff>0</xdr:rowOff>
    </xdr:to>
    <xdr:graphicFrame macro="">
      <xdr:nvGraphicFramePr>
        <xdr:cNvPr id="5" name="Excel Word-Linjediagram">
          <a:extLst>
            <a:ext uri="{FF2B5EF4-FFF2-40B4-BE49-F238E27FC236}">
              <a16:creationId xmlns:a16="http://schemas.microsoft.com/office/drawing/2014/main" id="{CB5F1003-2FF4-464A-AD4A-5EAB30B87C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xdr:row>
      <xdr:rowOff>0</xdr:rowOff>
    </xdr:from>
    <xdr:to>
      <xdr:col>19</xdr:col>
      <xdr:colOff>293687</xdr:colOff>
      <xdr:row>11</xdr:row>
      <xdr:rowOff>23813</xdr:rowOff>
    </xdr:to>
    <xdr:sp macro="" textlink="">
      <xdr:nvSpPr>
        <xdr:cNvPr id="6" name="Rektangel 5">
          <a:extLst>
            <a:ext uri="{FF2B5EF4-FFF2-40B4-BE49-F238E27FC236}">
              <a16:creationId xmlns:a16="http://schemas.microsoft.com/office/drawing/2014/main" id="{6895F444-B174-4863-9C5D-9351A8F39EE4}"/>
            </a:ext>
          </a:extLst>
        </xdr:cNvPr>
        <xdr:cNvSpPr/>
      </xdr:nvSpPr>
      <xdr:spPr>
        <a:xfrm>
          <a:off x="10009188" y="587375"/>
          <a:ext cx="3230562" cy="1460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25</xdr:row>
      <xdr:rowOff>25399</xdr:rowOff>
    </xdr:from>
    <xdr:to>
      <xdr:col>7</xdr:col>
      <xdr:colOff>7936</xdr:colOff>
      <xdr:row>48</xdr:row>
      <xdr:rowOff>23811</xdr:rowOff>
    </xdr:to>
    <xdr:graphicFrame macro="">
      <xdr:nvGraphicFramePr>
        <xdr:cNvPr id="2" name="Excel Word-Liggande stapeldiagram">
          <a:extLst>
            <a:ext uri="{FF2B5EF4-FFF2-40B4-BE49-F238E27FC236}">
              <a16:creationId xmlns:a16="http://schemas.microsoft.com/office/drawing/2014/main" id="{CE383B99-027B-48EA-9FFE-0CDAFAE0E8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12700</xdr:colOff>
      <xdr:row>1</xdr:row>
      <xdr:rowOff>3175</xdr:rowOff>
    </xdr:from>
    <xdr:to>
      <xdr:col>12</xdr:col>
      <xdr:colOff>180572</xdr:colOff>
      <xdr:row>2</xdr:row>
      <xdr:rowOff>164042</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8B3585ED-5FAA-48AF-99B5-3341911F451E}"/>
            </a:ext>
          </a:extLst>
        </xdr:cNvPr>
        <xdr:cNvSpPr/>
      </xdr:nvSpPr>
      <xdr:spPr>
        <a:xfrm>
          <a:off x="9085263" y="177800"/>
          <a:ext cx="2517372" cy="36724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8</xdr:col>
      <xdr:colOff>0</xdr:colOff>
      <xdr:row>4</xdr:row>
      <xdr:rowOff>0</xdr:rowOff>
    </xdr:from>
    <xdr:to>
      <xdr:col>12</xdr:col>
      <xdr:colOff>579437</xdr:colOff>
      <xdr:row>13</xdr:row>
      <xdr:rowOff>7938</xdr:rowOff>
    </xdr:to>
    <xdr:sp macro="" textlink="">
      <xdr:nvSpPr>
        <xdr:cNvPr id="5" name="Rektangel 4">
          <a:extLst>
            <a:ext uri="{FF2B5EF4-FFF2-40B4-BE49-F238E27FC236}">
              <a16:creationId xmlns:a16="http://schemas.microsoft.com/office/drawing/2014/main" id="{8B96C1FF-7324-4E2B-8CF1-550E77C6EE5A}"/>
            </a:ext>
          </a:extLst>
        </xdr:cNvPr>
        <xdr:cNvSpPr/>
      </xdr:nvSpPr>
      <xdr:spPr>
        <a:xfrm>
          <a:off x="9072563" y="762000"/>
          <a:ext cx="2928937" cy="16430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293688</xdr:colOff>
      <xdr:row>25</xdr:row>
      <xdr:rowOff>173036</xdr:rowOff>
    </xdr:from>
    <xdr:to>
      <xdr:col>10</xdr:col>
      <xdr:colOff>4761</xdr:colOff>
      <xdr:row>50</xdr:row>
      <xdr:rowOff>-1</xdr:rowOff>
    </xdr:to>
    <xdr:graphicFrame macro="">
      <xdr:nvGraphicFramePr>
        <xdr:cNvPr id="2" name="Excel Word-Liggande stapeldiagram">
          <a:extLst>
            <a:ext uri="{FF2B5EF4-FFF2-40B4-BE49-F238E27FC236}">
              <a16:creationId xmlns:a16="http://schemas.microsoft.com/office/drawing/2014/main" id="{9E96224E-8F5A-4D87-91DF-89EEB83333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585788</xdr:colOff>
      <xdr:row>1</xdr:row>
      <xdr:rowOff>4763</xdr:rowOff>
    </xdr:from>
    <xdr:to>
      <xdr:col>18</xdr:col>
      <xdr:colOff>153585</xdr:colOff>
      <xdr:row>2</xdr:row>
      <xdr:rowOff>171980</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BCEF35C3-91A2-45F4-8B7A-147E64DFE7B9}"/>
            </a:ext>
          </a:extLst>
        </xdr:cNvPr>
        <xdr:cNvSpPr/>
      </xdr:nvSpPr>
      <xdr:spPr>
        <a:xfrm>
          <a:off x="12650788" y="179388"/>
          <a:ext cx="2504672" cy="37359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14</xdr:col>
      <xdr:colOff>0</xdr:colOff>
      <xdr:row>4</xdr:row>
      <xdr:rowOff>0</xdr:rowOff>
    </xdr:from>
    <xdr:to>
      <xdr:col>19</xdr:col>
      <xdr:colOff>293687</xdr:colOff>
      <xdr:row>11</xdr:row>
      <xdr:rowOff>31751</xdr:rowOff>
    </xdr:to>
    <xdr:sp macro="" textlink="">
      <xdr:nvSpPr>
        <xdr:cNvPr id="5" name="Rektangel 4">
          <a:extLst>
            <a:ext uri="{FF2B5EF4-FFF2-40B4-BE49-F238E27FC236}">
              <a16:creationId xmlns:a16="http://schemas.microsoft.com/office/drawing/2014/main" id="{FCE8FA31-E514-4CC9-92D1-D8EE297804CB}"/>
            </a:ext>
          </a:extLst>
        </xdr:cNvPr>
        <xdr:cNvSpPr/>
      </xdr:nvSpPr>
      <xdr:spPr>
        <a:xfrm>
          <a:off x="12858750" y="587375"/>
          <a:ext cx="3230562" cy="14605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577851</xdr:colOff>
      <xdr:row>4</xdr:row>
      <xdr:rowOff>11111</xdr:rowOff>
    </xdr:from>
    <xdr:to>
      <xdr:col>17</xdr:col>
      <xdr:colOff>563563</xdr:colOff>
      <xdr:row>27</xdr:row>
      <xdr:rowOff>166686</xdr:rowOff>
    </xdr:to>
    <xdr:graphicFrame macro="">
      <xdr:nvGraphicFramePr>
        <xdr:cNvPr id="3" name="Excel Word-Linjediagram">
          <a:extLst>
            <a:ext uri="{FF2B5EF4-FFF2-40B4-BE49-F238E27FC236}">
              <a16:creationId xmlns:a16="http://schemas.microsoft.com/office/drawing/2014/main" id="{619D149C-41AC-4C58-B4DF-CBCED7B9E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585791</xdr:colOff>
      <xdr:row>28</xdr:row>
      <xdr:rowOff>177798</xdr:rowOff>
    </xdr:from>
    <xdr:to>
      <xdr:col>17</xdr:col>
      <xdr:colOff>579439</xdr:colOff>
      <xdr:row>53</xdr:row>
      <xdr:rowOff>-1</xdr:rowOff>
    </xdr:to>
    <xdr:graphicFrame macro="">
      <xdr:nvGraphicFramePr>
        <xdr:cNvPr id="4" name="Excel Word-Linjediagram">
          <a:extLst>
            <a:ext uri="{FF2B5EF4-FFF2-40B4-BE49-F238E27FC236}">
              <a16:creationId xmlns:a16="http://schemas.microsoft.com/office/drawing/2014/main" id="{84C37D5D-A38C-4222-B5F9-8F9B35839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577851</xdr:colOff>
      <xdr:row>54</xdr:row>
      <xdr:rowOff>11113</xdr:rowOff>
    </xdr:from>
    <xdr:to>
      <xdr:col>17</xdr:col>
      <xdr:colOff>563562</xdr:colOff>
      <xdr:row>77</xdr:row>
      <xdr:rowOff>15875</xdr:rowOff>
    </xdr:to>
    <xdr:graphicFrame macro="">
      <xdr:nvGraphicFramePr>
        <xdr:cNvPr id="5" name="Excel Word-Linjediagram">
          <a:extLst>
            <a:ext uri="{FF2B5EF4-FFF2-40B4-BE49-F238E27FC236}">
              <a16:creationId xmlns:a16="http://schemas.microsoft.com/office/drawing/2014/main" id="{6114F6AB-0E3C-4CC8-81A0-3C87C8000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23813</xdr:colOff>
      <xdr:row>1</xdr:row>
      <xdr:rowOff>7937</xdr:rowOff>
    </xdr:from>
    <xdr:to>
      <xdr:col>12</xdr:col>
      <xdr:colOff>178985</xdr:colOff>
      <xdr:row>2</xdr:row>
      <xdr:rowOff>175154</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B1DBE09C-1D6F-4204-815B-3AECAF19088E}"/>
            </a:ext>
          </a:extLst>
        </xdr:cNvPr>
        <xdr:cNvSpPr/>
      </xdr:nvSpPr>
      <xdr:spPr>
        <a:xfrm>
          <a:off x="7850188" y="182562"/>
          <a:ext cx="2504672" cy="373592"/>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19</xdr:col>
      <xdr:colOff>0</xdr:colOff>
      <xdr:row>4</xdr:row>
      <xdr:rowOff>0</xdr:rowOff>
    </xdr:from>
    <xdr:to>
      <xdr:col>24</xdr:col>
      <xdr:colOff>0</xdr:colOff>
      <xdr:row>12</xdr:row>
      <xdr:rowOff>166687</xdr:rowOff>
    </xdr:to>
    <xdr:sp macro="" textlink="">
      <xdr:nvSpPr>
        <xdr:cNvPr id="8" name="Rektangel 7">
          <a:extLst>
            <a:ext uri="{FF2B5EF4-FFF2-40B4-BE49-F238E27FC236}">
              <a16:creationId xmlns:a16="http://schemas.microsoft.com/office/drawing/2014/main" id="{B1E53EB1-4B9A-4FA7-8426-97A7B2BF1C18}"/>
            </a:ext>
          </a:extLst>
        </xdr:cNvPr>
        <xdr:cNvSpPr/>
      </xdr:nvSpPr>
      <xdr:spPr>
        <a:xfrm>
          <a:off x="14430375" y="762000"/>
          <a:ext cx="2936875" cy="1619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850" b="1"/>
            <a:t>DCI, Death Certificate Initiated cancer. </a:t>
          </a:r>
          <a:br>
            <a:rPr lang="sv-SE" sz="850"/>
          </a:br>
          <a:r>
            <a:rPr lang="sv-SE" sz="850"/>
            <a:t>Definieras som cancerfall som saknas i cancerregistret men angivits som dödsorsak och har matchande diagnos i patientregistret.</a:t>
          </a:r>
        </a:p>
        <a:p>
          <a:pPr algn="l"/>
          <a:endParaRPr lang="sv-SE" sz="850"/>
        </a:p>
        <a:p>
          <a:pPr algn="l"/>
          <a:r>
            <a:rPr lang="sv-SE" sz="850" b="1"/>
            <a:t>DCO, Death Certificate Only cancer. </a:t>
          </a:r>
          <a:br>
            <a:rPr lang="sv-SE" sz="850"/>
          </a:br>
          <a:r>
            <a:rPr lang="sv-SE" sz="850"/>
            <a:t>Definieras som cancer som registrerats som dödsorsak men som saknas i cancerregistret och som även saknar matchande diagnos i patientregistret.</a:t>
          </a:r>
        </a:p>
        <a:p>
          <a:pPr algn="l"/>
          <a:endParaRPr lang="sv-S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6528D2-0869-45FA-ABA5-CC19BE9537F7}" name="Tabell1" displayName="Tabell1" ref="A5:F23" totalsRowShown="0" headerRowDxfId="186" dataDxfId="185" tableBorderDxfId="184" headerRowCellStyle="Dekorfärg1" dataCellStyle="Tusental">
  <autoFilter ref="A5:F23" xr:uid="{EDEE3BFF-2672-4A89-A9F0-44337D0EDB58}"/>
  <tableColumns count="6">
    <tableColumn id="1" xr3:uid="{604F0B9A-3098-45D3-8C18-92731E9DA336}" name="År" dataDxfId="183"/>
    <tableColumn id="2" xr3:uid="{C68B22D8-2BCC-4FDC-BCB6-5BF214122327}" name="CAN, antal" dataDxfId="182" dataCellStyle="Tusental"/>
    <tableColumn id="3" xr3:uid="{8990609A-4CF3-492F-A620-3E927718F3B5}" name="DCI, antal*" dataDxfId="181" dataCellStyle="Tusental"/>
    <tableColumn id="4" xr3:uid="{52925E04-B9B7-4426-8385-16664E7D8245}" name="DCO, antal" dataDxfId="180" dataCellStyle="Tusental"/>
    <tableColumn id="5" xr3:uid="{97F9F4A2-18CC-423E-ADA1-DE883C4E22C7}" name="Antal CAN + DCI" dataDxfId="179" dataCellStyle="Tusental"/>
    <tableColumn id="6" xr3:uid="{CA113736-7F16-423F-8DA2-EEF90C3D0B87}" name="DCI (%)**" dataDxfId="178" dataCellStyle="Procent">
      <calculatedColumnFormula>SUM('Tabell 1A'!$C6/'Tabell 1A'!$B6)</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4A57377-3414-4DD3-B695-718C2A0C9C09}" name="Tabell15" displayName="Tabell15" ref="A5:F98" totalsRowShown="0" dataDxfId="102" headerRowCellStyle="Dekorfärg1">
  <autoFilter ref="A5:F98" xr:uid="{84C4A675-E966-48DC-9009-A2D1DACBB370}"/>
  <sortState ref="A6:F98">
    <sortCondition ref="A5:A98"/>
  </sortState>
  <tableColumns count="6">
    <tableColumn id="1" xr3:uid="{B6D4EF6E-915F-45BA-8010-9057854AF23F}" name="ICD10-avsnitt" dataDxfId="101"/>
    <tableColumn id="2" xr3:uid="{56A68B55-A4F3-4A10-BB44-CE8A9519FE46}" name="CAN, antal" dataDxfId="100" dataCellStyle="Tusental"/>
    <tableColumn id="3" xr3:uid="{562A5AAE-F00C-45BB-9161-051B3D264D57}" name="DCI, antal*" dataDxfId="99" dataCellStyle="Tusental"/>
    <tableColumn id="4" xr3:uid="{7077231B-5EB7-47BF-9563-0300EF7E0353}" name="DCO, antal" dataDxfId="98" dataCellStyle="Tusental"/>
    <tableColumn id="5" xr3:uid="{1059B4A4-9419-4A74-95A9-5B2E6A22264A}" name="Antal CAN+DCI" dataDxfId="97" dataCellStyle="Tusental"/>
    <tableColumn id="6" xr3:uid="{F42A31BA-5B32-43D2-B01C-C0B81EB374D2}" name="DCI (%)**" dataDxfId="96">
      <calculatedColumnFormula>SUM(Tabell15[[#This Row],[DCI, antal*]]/Tabell15[[#This Row],[CAN, antal]])</calculatedColumnFormula>
    </tableColumn>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6B4053-A18F-41F9-992A-C6D278D83A3C}" name="Tabell16" displayName="Tabell16" ref="A6:F24" totalsRowShown="0" headerRowDxfId="95" dataDxfId="94" headerRowCellStyle="Dekorfärg3">
  <autoFilter ref="A6:F24" xr:uid="{DFA15678-70FA-40DC-9E97-6FE251F8A15A}"/>
  <tableColumns count="6">
    <tableColumn id="1" xr3:uid="{8D4C667E-5220-46DF-B5D7-7ABB3561FCC4}" name="År" dataDxfId="93"/>
    <tableColumn id="2" xr3:uid="{86138195-B743-498D-91CF-A68E493D1027}" name="CAN antal" dataDxfId="92" dataCellStyle="Tusental"/>
    <tableColumn id="3" xr3:uid="{50877950-2E94-4406-A76A-27A8C6A19FAE}" name="DCI antal*" dataDxfId="91" dataCellStyle="Tusental"/>
    <tableColumn id="4" xr3:uid="{09B294F6-3C8A-4AF4-83DC-297B70952A76}" name="DCO antal" dataDxfId="90" dataCellStyle="Tusental"/>
    <tableColumn id="5" xr3:uid="{E8886BE1-FE8E-4BDF-8342-E0AEFFDC6808}" name="Can antal + DCI" dataDxfId="89" dataCellStyle="Tusental"/>
    <tableColumn id="6" xr3:uid="{1FFCBE82-3764-466C-9A10-3DA33AE04EAC}" name="DCI (%)**" dataDxfId="88">
      <calculatedColumnFormula>SUM(Tabell16[[#This Row],[DCI antal*]]/Tabell16[[#This Row],[CAN antal]])</calculatedColumnFormula>
    </tableColumn>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E33DBBD-5408-4320-BBA7-A3E0048CA6CF}" name="Tabell17" displayName="Tabell17" ref="A27:F45" totalsRowShown="0" headerRowDxfId="87" dataDxfId="86" headerRowCellStyle="Dekorfärg3">
  <autoFilter ref="A27:F45" xr:uid="{C6A9104D-35D8-499A-B269-1C664ED0A131}"/>
  <tableColumns count="6">
    <tableColumn id="1" xr3:uid="{F4DF1739-3DE6-46A2-8F35-797793A25058}" name="År" dataDxfId="85"/>
    <tableColumn id="2" xr3:uid="{78CEB0F2-7B32-462D-881E-3C0EAAC16A59}" name="CAN antal" dataDxfId="84" dataCellStyle="Tusental"/>
    <tableColumn id="3" xr3:uid="{47CD0AB8-27CE-45C6-BC26-AE76E38EE7BC}" name="DCI antal*" dataDxfId="83" dataCellStyle="Tusental"/>
    <tableColumn id="4" xr3:uid="{F682A489-0402-4ECA-845F-42B1BBADBCB1}" name="DCO antal" dataDxfId="82" dataCellStyle="Tusental"/>
    <tableColumn id="5" xr3:uid="{E4B9228C-5A4C-4238-B5D3-4213824BCAF6}" name="Can antal + DCI" dataDxfId="81" dataCellStyle="Tusental"/>
    <tableColumn id="6" xr3:uid="{1D343A66-8208-4A44-9F9D-C7C25210107B}" name="DCI (%)**" dataDxfId="80" dataCellStyle="Procent">
      <calculatedColumnFormula>SUM(Tabell17[[#This Row],[DCI antal*]]/Tabell17[[#This Row],[CAN antal]])</calculatedColumnFormula>
    </tableColumn>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4AF503F-FFF7-4713-851E-54F1FD12F436}" name="Tabell18" displayName="Tabell18" ref="A48:F66" totalsRowShown="0" headerRowDxfId="79" dataDxfId="78" headerRowCellStyle="Dekorfärg3">
  <autoFilter ref="A48:F66" xr:uid="{DD2A53BF-72BA-4AB3-A4A6-1FDE498AD45E}"/>
  <tableColumns count="6">
    <tableColumn id="1" xr3:uid="{F7F1F914-CCD0-4329-B713-97ECA285DF70}" name="År" dataDxfId="77"/>
    <tableColumn id="2" xr3:uid="{1235ACA5-1B1E-4CB7-9AD1-2C48931EA290}" name="CAN antal" dataDxfId="76" dataCellStyle="Tusental"/>
    <tableColumn id="3" xr3:uid="{BF4AC7E6-14AC-42EF-93B1-F916CB8B425A}" name="DCI antal*" dataDxfId="75" dataCellStyle="Tusental"/>
    <tableColumn id="4" xr3:uid="{EC5687CE-D11C-4AB8-A32C-229CAD072043}" name="DCO antal" dataDxfId="74" dataCellStyle="Tusental"/>
    <tableColumn id="5" xr3:uid="{BC0E5CB0-4398-4859-AC3C-EA24EFCE853D}" name="Can antal + DCI" dataDxfId="73" dataCellStyle="Tusental"/>
    <tableColumn id="6" xr3:uid="{1426611C-8DFB-4415-8C6C-C923BB24D451}" name="DCI (%)**" dataDxfId="72" dataCellStyle="Procent">
      <calculatedColumnFormula>SUM(Tabell18[[#This Row],[DCI antal*]]/Tabell18[[#This Row],[CAN antal]])</calculatedColumnFormula>
    </tableColumn>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44CF40-60CA-4E5A-825D-999C63E43F63}" name="Tabell19" displayName="Tabell19" ref="A69:F87" totalsRowShown="0" headerRowDxfId="71" dataDxfId="70" headerRowCellStyle="Dekorfärg3">
  <autoFilter ref="A69:F87" xr:uid="{766FC2F3-1FB6-4F44-9D99-0880DC6F606E}"/>
  <tableColumns count="6">
    <tableColumn id="1" xr3:uid="{CA89908F-7B06-47B2-BAEF-40126746B34F}" name="År" dataDxfId="69"/>
    <tableColumn id="2" xr3:uid="{243AE33C-064B-473A-93B4-64B5A62FF62D}" name="CAN antal" dataDxfId="68" dataCellStyle="Tusental"/>
    <tableColumn id="3" xr3:uid="{7174F744-53F4-4096-BC97-7161BC7CF0C2}" name="DCI antal*" dataDxfId="67" dataCellStyle="Tusental"/>
    <tableColumn id="4" xr3:uid="{52B83085-5348-4823-AFF1-1DD08EF5279D}" name="DCO antal" dataDxfId="66" dataCellStyle="Tusental"/>
    <tableColumn id="5" xr3:uid="{6043C7EA-7705-4512-9B53-EC7757D50143}" name="Can antal + DCI" dataDxfId="65" dataCellStyle="Tusental"/>
    <tableColumn id="6" xr3:uid="{813B8284-ADD7-479D-9B01-177A8F233506}" name="DCI (%)**" dataDxfId="64" dataCellStyle="Procent">
      <calculatedColumnFormula>SUM(Tabell19[[#This Row],[DCI antal*]]/Tabell19[[#This Row],[CAN antal]])</calculatedColumnFormula>
    </tableColumn>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95E75F8-BE34-4C17-817E-2A875A445B50}" name="Tabell20" displayName="Tabell20" ref="A90:F108" totalsRowShown="0" headerRowDxfId="63" dataDxfId="62" headerRowCellStyle="Dekorfärg3">
  <autoFilter ref="A90:F108" xr:uid="{33CC71C9-474A-4805-B73F-C3EB6F33C664}"/>
  <tableColumns count="6">
    <tableColumn id="1" xr3:uid="{84048F37-45E4-4AFD-98A3-A1B149BE3FA4}" name="År" dataDxfId="61"/>
    <tableColumn id="2" xr3:uid="{2F9D8B4A-D75F-4431-AD31-B96C75740AEF}" name="CAN antal" dataDxfId="60" dataCellStyle="Tusental"/>
    <tableColumn id="3" xr3:uid="{98645F49-263E-4078-A7A8-716D6909C89E}" name="DCI antal*" dataDxfId="59" dataCellStyle="Tusental"/>
    <tableColumn id="4" xr3:uid="{8C906773-3B4F-4FC6-A4A9-774512738C57}" name="DCO antal" dataDxfId="58" dataCellStyle="Tusental"/>
    <tableColumn id="5" xr3:uid="{6FE364B3-10D9-4CBC-BC66-3F7E7A4755A2}" name="Can antal + DCI" dataDxfId="57" dataCellStyle="Tusental"/>
    <tableColumn id="6" xr3:uid="{1372B869-5A51-4D5E-B2C2-C2D05936ED91}" name="DCI (%)**" dataDxfId="56" dataCellStyle="Procent">
      <calculatedColumnFormula>SUM(Tabell20[[#This Row],[DCI antal*]]/Tabell20[[#This Row],[CAN antal]])</calculatedColumnFormula>
    </tableColumn>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CE5A57D-EC25-4DA2-9CBB-F099204199A0}" name="Tabell21" displayName="Tabell21" ref="A111:F129" totalsRowShown="0" headerRowDxfId="55" dataDxfId="54" headerRowCellStyle="Dekorfärg3">
  <autoFilter ref="A111:F129" xr:uid="{5A4B47E1-96D0-4B3A-9BC0-6D80A81BCCA8}"/>
  <tableColumns count="6">
    <tableColumn id="1" xr3:uid="{05EB8B62-A5C0-4F0E-8F58-B59002500B12}" name="År" dataDxfId="53"/>
    <tableColumn id="2" xr3:uid="{663B2493-C827-4101-AD5F-63650B29D727}" name="CAN antal" dataDxfId="52" dataCellStyle="Tusental"/>
    <tableColumn id="3" xr3:uid="{A5097A81-7E85-4829-B0CD-5F3E1E70FAB6}" name="DCI antal*" dataDxfId="51" dataCellStyle="Tusental"/>
    <tableColumn id="4" xr3:uid="{A1266655-7AFF-48CE-AF38-FE23A629E99F}" name="DCO antal" dataDxfId="50" dataCellStyle="Tusental"/>
    <tableColumn id="5" xr3:uid="{73110240-06F6-4D5A-A1C3-85621E3770CF}" name="Can antal + DCI" dataDxfId="49" dataCellStyle="Tusental"/>
    <tableColumn id="6" xr3:uid="{CBC93D91-9784-494E-9FB8-229976693FF1}" name="DCI (%)**" dataDxfId="48" dataCellStyle="Procent">
      <calculatedColumnFormula>SUM(Tabell21[[#This Row],[DCI antal*]]/Tabell21[[#This Row],[CAN antal]])</calculatedColumnFormula>
    </tableColumn>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950CE25-B43F-464A-AD6A-E82E6EE146CA}" name="Tabell22" displayName="Tabell22" ref="A132:F150" totalsRowShown="0" headerRowDxfId="47" dataDxfId="46" headerRowCellStyle="Dekorfärg3">
  <autoFilter ref="A132:F150" xr:uid="{B106FD1E-BA7A-4433-9C50-DA3285F152E1}"/>
  <tableColumns count="6">
    <tableColumn id="1" xr3:uid="{E534BCB4-A2A4-4B7C-8AF5-9C441E1CC626}" name="År" dataDxfId="45"/>
    <tableColumn id="2" xr3:uid="{1A2285C7-4762-42B8-9594-8FE24915D93C}" name="CAN antal" dataDxfId="44" dataCellStyle="Tusental"/>
    <tableColumn id="3" xr3:uid="{8A3F000F-6372-460E-BF95-D2D24516F6B6}" name="DCI antal*" dataDxfId="43" dataCellStyle="Tusental"/>
    <tableColumn id="4" xr3:uid="{988FF9EF-D073-427E-948B-7EF13D7EFFEC}" name="DCO antal" dataDxfId="42" dataCellStyle="Tusental"/>
    <tableColumn id="5" xr3:uid="{BF12EE31-C1A0-4797-AB33-A778D16FCF43}" name="Can antal + DCI" dataDxfId="41" dataCellStyle="Tusental"/>
    <tableColumn id="6" xr3:uid="{C136AEE9-2224-4D0B-8F16-B482C2C2A92E}" name="DCI (%)**" dataDxfId="40" dataCellStyle="Procent">
      <calculatedColumnFormula>SUM(Tabell22[[#This Row],[DCI antal*]]/Tabell22[[#This Row],[CAN antal]])</calculatedColumnFormula>
    </tableColumn>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614CD1E-A13B-4692-A08C-F27403E9624C}" name="Tabell23" displayName="Tabell23" ref="A153:F171" totalsRowShown="0" headerRowDxfId="39" dataDxfId="38" headerRowCellStyle="Dekorfärg3">
  <autoFilter ref="A153:F171" xr:uid="{FEC054D4-CB08-4B56-BA34-608B2ED3D053}"/>
  <tableColumns count="6">
    <tableColumn id="1" xr3:uid="{709A49CD-FE41-48E9-8D61-B4EA005985A4}" name="År" dataDxfId="37"/>
    <tableColumn id="2" xr3:uid="{25F2917F-214A-494F-AB74-0A140D8FF34E}" name="CAN antal" dataDxfId="36"/>
    <tableColumn id="3" xr3:uid="{5B0E6494-D520-4B8B-84B6-B32E5EB3E01C}" name="DCI antal*" dataDxfId="35"/>
    <tableColumn id="4" xr3:uid="{644D30D4-E2A3-45F7-9F94-4EBAFEF3B9DF}" name="DCO antal" dataDxfId="34"/>
    <tableColumn id="5" xr3:uid="{2FB5FE7B-A1A0-4F7A-A9A7-4138069E954E}" name="Can antal + DCI" dataDxfId="33"/>
    <tableColumn id="6" xr3:uid="{E0893F88-5718-4E1D-98CC-623D1E260D60}" name="DCI (%)**" dataDxfId="32" dataCellStyle="Procent">
      <calculatedColumnFormula>SUM(Tabell23[[#This Row],[DCI antal*]]/Tabell23[[#This Row],[CAN antal]])</calculatedColumnFormula>
    </tableColumn>
  </tableColumns>
  <tableStyleInfo name="TableStyleLight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C565D1C-3A69-4AC1-B40E-235B6364C16F}" name="Tabell2325" displayName="Tabell2325" ref="A174:F192" totalsRowShown="0" headerRowDxfId="31" dataDxfId="30" headerRowCellStyle="Dekorfärg3">
  <autoFilter ref="A174:F192" xr:uid="{7D6DA943-1286-4641-9CA6-2C84A274EB3A}"/>
  <tableColumns count="6">
    <tableColumn id="1" xr3:uid="{65AE951B-7913-461C-B124-75A47FC9B88D}" name="År" dataDxfId="29"/>
    <tableColumn id="2" xr3:uid="{27D1ECE6-C563-46FC-92E4-8AD6D4B71E0D}" name="CAN antal" dataDxfId="28" dataCellStyle="Tusental"/>
    <tableColumn id="3" xr3:uid="{F16AEEE7-ABB0-4D17-9956-FF2F7D6D638B}" name="DCI antal*" dataDxfId="27" dataCellStyle="Tusental"/>
    <tableColumn id="4" xr3:uid="{229890E5-C09D-466F-92E8-E60E681BC431}" name="DCO antal" dataDxfId="26" dataCellStyle="Tusental"/>
    <tableColumn id="5" xr3:uid="{E0BA42B3-3608-4E2F-BD76-BA7E08939FFE}" name="Can antal + DCI" dataDxfId="25" dataCellStyle="Tusental"/>
    <tableColumn id="6" xr3:uid="{09FC720B-5779-404A-AD02-49D28EFCDED2}" name="DCI (%)**" dataDxfId="24" dataCellStyle="Procent">
      <calculatedColumnFormula>SUM(Tabell2325[[#This Row],[DCI antal*]]/Tabell2325[[#This Row],[CAN antal]])</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E2A2BE-32E6-4835-BAB6-0F9D16111768}" name="Tabell8" displayName="Tabell8" ref="A6:F24" totalsRowShown="0" headerRowDxfId="177" dataDxfId="176" headerRowCellStyle="Dekorfärg3">
  <autoFilter ref="A6:F24" xr:uid="{0B1566AB-841E-4ACF-B4BB-F7EB8636DF27}"/>
  <tableColumns count="6">
    <tableColumn id="1" xr3:uid="{DC2F8788-0726-4002-8677-ADCCFE4D368B}" name="År" dataDxfId="175"/>
    <tableColumn id="2" xr3:uid="{5D590DA7-6FB5-4D47-8CFC-281E73469642}" name="CAN, antal" dataDxfId="174" dataCellStyle="Tusental"/>
    <tableColumn id="3" xr3:uid="{0C041284-3917-42D9-AE7B-06D79F9A3955}" name="DCI, antal*" dataDxfId="173" dataCellStyle="Tusental"/>
    <tableColumn id="4" xr3:uid="{F4217497-1CE3-4D8B-B444-D49032D770D0}" name="DCO, antal" dataDxfId="172" dataCellStyle="Tusental"/>
    <tableColumn id="5" xr3:uid="{35C3538C-F085-450B-B5B2-3DB217C3ED56}" name="Antal CAN + DCI" dataDxfId="171" dataCellStyle="Tusental"/>
    <tableColumn id="6" xr3:uid="{98DBE68A-5A2C-438D-A13B-B4F17C225CBF}" name="DCI (%)**" dataDxfId="170" dataCellStyle="Procent">
      <calculatedColumnFormula>SUM(Tabell8[[#This Row],[DCI, antal*]]/Tabell8[[#This Row],[CAN, antal]])</calculatedColumnFormula>
    </tableColumn>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DFA33AB-CA3B-45E1-87F0-23F911FB61FA}" name="Tabell232526" displayName="Tabell232526" ref="A195:F213" totalsRowShown="0" headerRowDxfId="23" dataDxfId="22" headerRowCellStyle="Dekorfärg3">
  <autoFilter ref="A195:F213" xr:uid="{1B38961F-A126-4C58-B872-4875EED8F4A4}"/>
  <tableColumns count="6">
    <tableColumn id="1" xr3:uid="{1436785B-9F5C-4DCA-93CE-0CC2A475014F}" name="År" dataDxfId="21"/>
    <tableColumn id="2" xr3:uid="{7D28B8E9-DF19-4A70-8CD3-AF9EF992EC0D}" name="CAN antal" dataDxfId="20" dataCellStyle="Tusental"/>
    <tableColumn id="3" xr3:uid="{00D24F17-6C6B-4B41-889A-DFE667E4317B}" name="DCI antal*" dataDxfId="19" dataCellStyle="Tusental"/>
    <tableColumn id="4" xr3:uid="{5B0B1A99-7C99-4B2B-B0BA-5793FE923442}" name="DCO antal" dataDxfId="18" dataCellStyle="Tusental"/>
    <tableColumn id="5" xr3:uid="{844DAADB-881C-422F-A2CC-604786BB28BE}" name="Can antal + DCI" dataDxfId="17" dataCellStyle="Tusental"/>
    <tableColumn id="6" xr3:uid="{A571EB76-7BF7-4DD2-9150-F83A144EAF62}" name="DCI (%)**" dataDxfId="16" dataCellStyle="Procent">
      <calculatedColumnFormula>SUM(Tabell232526[[#This Row],[DCI antal*]]/Tabell232526[[#This Row],[CAN antal]])</calculatedColumnFormula>
    </tableColumn>
  </tableColumns>
  <tableStyleInfo name="TableStyleLight1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2797C18-FD60-4C0A-B795-1408D73F5D71}" name="Tabell23252627" displayName="Tabell23252627" ref="A216:F234" totalsRowShown="0" headerRowDxfId="15" dataDxfId="14" headerRowCellStyle="Dekorfärg3">
  <autoFilter ref="A216:F234" xr:uid="{5359338B-F3EB-41A2-A035-01DCAE04C05F}"/>
  <tableColumns count="6">
    <tableColumn id="1" xr3:uid="{3670C11B-2D61-4FB5-A2CC-2084AF907E47}" name="År" dataDxfId="13"/>
    <tableColumn id="2" xr3:uid="{BA91D65E-BBB1-49F7-8D37-53BFED356938}" name="CAN antal" dataDxfId="12" dataCellStyle="Tusental"/>
    <tableColumn id="3" xr3:uid="{4BADAF3D-71F3-4C70-975E-305ADFBDA596}" name="DCI antal*" dataDxfId="11" dataCellStyle="Tusental"/>
    <tableColumn id="4" xr3:uid="{15B6D491-404F-44D4-AD48-332A4EFC6FBE}" name="DCO antal" dataDxfId="10" dataCellStyle="Tusental"/>
    <tableColumn id="5" xr3:uid="{7E0E27AC-0A1C-4A69-8108-29037DE27719}" name="Can antal + DCI" dataDxfId="9" dataCellStyle="Tusental"/>
    <tableColumn id="6" xr3:uid="{E4191143-13E8-43ED-9548-9D8A2648FB74}" name="DCI (%)**" dataDxfId="8" dataCellStyle="Procent">
      <calculatedColumnFormula>SUM(Tabell23252627[[#This Row],[DCI antal*]]/Tabell23252627[[#This Row],[CAN antal]])</calculatedColumnFormula>
    </tableColumn>
  </tableColumns>
  <tableStyleInfo name="TableStyleLight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3B143AD-ACFB-45E1-AFB6-AA69038A578B}" name="Tabell23252628" displayName="Tabell23252628" ref="A237:F255" totalsRowShown="0" headerRowDxfId="7" dataDxfId="6" headerRowCellStyle="Dekorfärg3">
  <autoFilter ref="A237:F255" xr:uid="{F6217E68-3A1F-40D1-B11E-AF994F4E7744}"/>
  <tableColumns count="6">
    <tableColumn id="1" xr3:uid="{E266D8E2-4D7A-4E98-9049-5E4640B9D797}" name="År" dataDxfId="5"/>
    <tableColumn id="2" xr3:uid="{538520FB-8118-4419-8469-9DE90C728C87}" name="CAN antal" dataDxfId="4" dataCellStyle="Tusental"/>
    <tableColumn id="3" xr3:uid="{AC991B2E-5AAA-414D-B0CF-B3F5AAD9DA57}" name="DCI antal*" dataDxfId="3" dataCellStyle="Tusental"/>
    <tableColumn id="4" xr3:uid="{02D6A796-AC74-43D0-9335-035F45E5F2AD}" name="DCO antal" dataDxfId="2" dataCellStyle="Tusental"/>
    <tableColumn id="5" xr3:uid="{58335985-9F94-4227-B9AC-7DC7B302E45A}" name="Can antal + DCI" dataDxfId="1" dataCellStyle="Tusental"/>
    <tableColumn id="6" xr3:uid="{6A700E6A-57A7-42AE-8A71-158C1C74F321}" name="DCI (%)**" dataDxfId="0" dataCellStyle="Procent">
      <calculatedColumnFormula>SUM(Tabell23252628[[#This Row],[DCI antal*]]/Tabell23252628[[#This Row],[CAN antal]])</calculatedColumnFormula>
    </tableColumn>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8911BA-E8C8-4CC4-BBF0-2E89F33ABFB2}" name="Tabell3" displayName="Tabell3" ref="A30:F48" totalsRowShown="0" headerRowDxfId="169" dataDxfId="168" tableBorderDxfId="167" headerRowCellStyle="Dekorfärg3" dataCellStyle="Tusental">
  <autoFilter ref="A30:F48" xr:uid="{3F29BD84-96C1-4E70-A35B-4486D2C3FF89}"/>
  <tableColumns count="6">
    <tableColumn id="1" xr3:uid="{7BA8CCEB-A793-4B79-9012-40B75B233D51}" name="År" dataDxfId="166"/>
    <tableColumn id="2" xr3:uid="{E5001C19-CBB1-4B68-9452-7B80B6363650}" name="CAN, antal" dataDxfId="165" dataCellStyle="Tusental"/>
    <tableColumn id="3" xr3:uid="{63600822-B3E3-43CE-92A4-B4B79E71A59A}" name="DCI, antal*" dataDxfId="164" dataCellStyle="Tusental"/>
    <tableColumn id="4" xr3:uid="{70CD2D63-C573-4500-AA3F-234E6E300A82}" name="DCO, antal" dataDxfId="163" dataCellStyle="Tusental"/>
    <tableColumn id="5" xr3:uid="{3C7EF70D-E879-4865-A59A-39256B822655}" name="Antal CAN + DCI" dataDxfId="162" dataCellStyle="Tusental"/>
    <tableColumn id="6" xr3:uid="{E256D0FC-0433-4FD8-94FB-A36BF1920E24}" name="DCI (%)**" dataDxfId="161" dataCellStyle="Procent">
      <calculatedColumnFormula>SUM(Tabell3[[#This Row],[DCI, antal*]]/Tabell3[[#This Row],[CAN, antal]])</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E97296-E507-45EE-B6D5-56E2A24E3B82}" name="Tabell4" displayName="Tabell4" ref="A5:G23" totalsRowShown="0" headerRowDxfId="160" dataDxfId="159" headerRowCellStyle="Dekorfärg1">
  <autoFilter ref="A5:G23" xr:uid="{0C49E1BA-A6F8-4A1E-9356-54E60B2C12BC}"/>
  <tableColumns count="7">
    <tableColumn id="1" xr3:uid="{477C84E0-5CC6-4622-80BA-0D9DF491DB13}" name="År" dataDxfId="158"/>
    <tableColumn id="2" xr3:uid="{9D8A2111-9EDA-4CAB-AB4E-FED200DD4DFE}" name="CAN, antal" dataDxfId="157" dataCellStyle="Tusental"/>
    <tableColumn id="3" xr3:uid="{603640FC-235A-457F-9D1E-F9D652EB73FA}" name="DCI, antal*" dataDxfId="156" dataCellStyle="Tusental"/>
    <tableColumn id="4" xr3:uid="{9467C3EE-DFD8-4980-ABBA-94EBB8A4141D}" name="Antal CAN+DCI" dataDxfId="155" dataCellStyle="Tusental"/>
    <tableColumn id="5" xr3:uid="{25851C45-42DB-4DD7-8379-5D515C62B48D}" name="DCI (%)**" dataDxfId="154" dataCellStyle="Procent">
      <calculatedColumnFormula>SUM(Tabell4[[#This Row],[DCI, antal*]]/Tabell4[[#This Row],[CAN, antal]])</calculatedColumnFormula>
    </tableColumn>
    <tableColumn id="6" xr3:uid="{6E2B6787-01CA-45FF-B328-18D1D2BD827B}" name="Dödsfall,*** totalt" dataDxfId="153" dataCellStyle="Tusental"/>
    <tableColumn id="7" xr3:uid="{9FAF23DE-707E-45C8-9689-B277AD53CACD}" name="DCI % av dödsfall" dataDxfId="152" dataCellStyle="Procent">
      <calculatedColumnFormula>SUM(Tabell4[[#This Row],[DCI, antal*]]/Tabell4[[#This Row],[Dödsfall,*** totalt]])</calculatedColumnFormula>
    </tableColumn>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256736D-7938-4B88-9770-D209734F4970}" name="Tabell10" displayName="Tabell10" ref="A6:G24" totalsRowShown="0" headerRowDxfId="151" dataDxfId="150" headerRowCellStyle="Dekorfärg3">
  <autoFilter ref="A6:G24" xr:uid="{CA8E83AF-D432-4465-8769-5FA4C174A55D}"/>
  <tableColumns count="7">
    <tableColumn id="1" xr3:uid="{7526C24D-61D7-4010-B066-F5221232CFB6}" name="År" dataDxfId="149"/>
    <tableColumn id="2" xr3:uid="{8EEA814D-A55F-4084-A428-49414245FF87}" name="CAN, antal" dataDxfId="148" dataCellStyle="Tusental"/>
    <tableColumn id="3" xr3:uid="{914705DA-4C8E-4C40-8DC2-5F170A0BB9EE}" name="DCI, antal*" dataDxfId="147" dataCellStyle="Tusental"/>
    <tableColumn id="4" xr3:uid="{3D4A52DB-6427-46FD-9B26-7DE3A0A3F5AB}" name="Antal CAN+DCI" dataDxfId="146" dataCellStyle="Tusental"/>
    <tableColumn id="5" xr3:uid="{B69EB2D4-1D93-4DA5-B0FE-343B1732A735}" name="DCI (%)**" dataDxfId="145">
      <calculatedColumnFormula>SUM(Tabell10[[#This Row],[DCI, antal*]]/Tabell10[[#This Row],[CAN, antal]])</calculatedColumnFormula>
    </tableColumn>
    <tableColumn id="6" xr3:uid="{3C90C987-2011-4CD7-B9B9-FAD9382940F1}" name="Dödsfall,*** totalt" dataDxfId="144" dataCellStyle="Tusental"/>
    <tableColumn id="7" xr3:uid="{F108DE2E-F8F2-4D7B-9A9F-A48D2F4AFB75}" name="DCI % av dödsfall" dataDxfId="143" dataCellStyle="Procent">
      <calculatedColumnFormula>SUM(Tabell10[[#This Row],[DCI, antal*]]/Tabell10[[#This Row],[Dödsfall,*** totalt]])</calculatedColumnFormula>
    </tableColumn>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488576-E174-431F-AD86-DE0202F1771C}" name="Tabell6" displayName="Tabell6" ref="A31:G49" totalsRowShown="0" headerRowDxfId="142" dataDxfId="141" headerRowCellStyle="Dekorfärg3" dataCellStyle="Tusental">
  <autoFilter ref="A31:G49" xr:uid="{516B7FF5-04CA-4CDC-A70C-7E6E6858748F}"/>
  <tableColumns count="7">
    <tableColumn id="1" xr3:uid="{A7D86AB0-7A22-4800-B904-CA636591509F}" name="År" dataDxfId="140"/>
    <tableColumn id="2" xr3:uid="{19C0F9C9-8A4C-4A31-A873-F073E80BBDC9}" name="CAN, antal" dataDxfId="139" dataCellStyle="Tusental"/>
    <tableColumn id="3" xr3:uid="{53A5BA0A-68D9-471B-ACD3-C86CD250AC85}" name="DCI, antal*" dataDxfId="138" dataCellStyle="Tusental"/>
    <tableColumn id="4" xr3:uid="{FD43FD99-F056-4B18-A8EE-3EE3D2ABD6E9}" name="Antal CAN+DCI" dataDxfId="137" dataCellStyle="Tusental"/>
    <tableColumn id="5" xr3:uid="{8698C7C8-20DE-48CC-B893-E267F34721B4}" name="DCI (%)**" dataDxfId="136" dataCellStyle="Procent">
      <calculatedColumnFormula>SUM(Tabell6[[#This Row],[DCI, antal*]]/Tabell6[[#This Row],[CAN, antal]])</calculatedColumnFormula>
    </tableColumn>
    <tableColumn id="6" xr3:uid="{DB2F8C23-C213-4D3F-9D9A-8F259533A310}" name="Dödsfall,*** totalt" dataDxfId="135" dataCellStyle="Tusental"/>
    <tableColumn id="7" xr3:uid="{AD04BD42-32CF-4533-BED3-E24EA6DA788D}" name="DCI % av dödsfall" dataDxfId="134" dataCellStyle="Procent">
      <calculatedColumnFormula>SUM(Tabell6[[#This Row],[DCI, antal*]]/Tabell6[[#This Row],[Dödsfall,*** totalt]])</calculatedColumnFormula>
    </tableColumn>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80B93D-3B18-4093-AE95-F8C92BAF7766}" name="Tabell11" displayName="Tabell11" ref="A5:G20" totalsRowShown="0" dataDxfId="133" headerRowCellStyle="Dekorfärg1">
  <autoFilter ref="A5:G20" xr:uid="{08F7ACEC-0F13-43E3-97F2-EC00619FF96E}"/>
  <sortState ref="A6:G20">
    <sortCondition ref="A5:A20"/>
  </sortState>
  <tableColumns count="7">
    <tableColumn id="1" xr3:uid="{FECD547A-ECB3-4ECA-BCC0-72778A56C297}" name="Diagnosgrupp" dataDxfId="132"/>
    <tableColumn id="2" xr3:uid="{2C5F255B-CC62-44B9-BE48-547FD4754818}" name="CAN, antal*" dataDxfId="131" dataCellStyle="Tusental"/>
    <tableColumn id="3" xr3:uid="{F1F61BEA-4AF0-4211-81F8-85A8C8D8F1F4}" name="DCI, antal" dataDxfId="130"/>
    <tableColumn id="4" xr3:uid="{A3FBFCD4-2A34-477F-ACF8-9BD229ED2CFE}" name="DCO, antal" dataDxfId="129"/>
    <tableColumn id="5" xr3:uid="{E8B7C741-8B40-42D3-9355-D9D323180348}" name="Antal CAN+DCI" dataDxfId="128"/>
    <tableColumn id="6" xr3:uid="{B2A525B3-5BEE-45DF-9F06-0E58BE3DB438}" name="DCI (%)**" dataDxfId="127">
      <calculatedColumnFormula>SUM(Tabell11[[#This Row],[DCI, antal]]/Tabell11[[#This Row],[CAN, antal*]])</calculatedColumnFormula>
    </tableColumn>
    <tableColumn id="7" xr3:uid="{675D7CA5-4AC9-49D5-9A03-4A8BF3B948B2}" name="DCO (%)***" dataDxfId="126" dataCellStyle="Procent">
      <calculatedColumnFormula>SUM(Tabell11[[#This Row],[DCO, antal]]/Tabell11[[#This Row],[CAN, antal*]])</calculatedColumnFormula>
    </tableColumn>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43C2D7E-6494-4110-90CE-64BCEEA184EE}" name="Tabell13" displayName="Tabell13" ref="A6:M21" totalsRowShown="0" dataDxfId="125" tableBorderDxfId="124" headerRowCellStyle="Dekorfärg3">
  <autoFilter ref="A6:M21" xr:uid="{04BE606D-0593-4D80-AFF5-F947C6D2D674}"/>
  <sortState ref="A7:M21">
    <sortCondition ref="A6:A21"/>
  </sortState>
  <tableColumns count="13">
    <tableColumn id="1" xr3:uid="{E2BF1776-64FF-42AD-A1FE-BC0D513EE1E2}" name="Diagnosgrupp" dataDxfId="123"/>
    <tableColumn id="2" xr3:uid="{BB519C51-55AC-4549-9427-C597D911421F}" name="CAN, antal" dataDxfId="122" dataCellStyle="Tusental"/>
    <tableColumn id="3" xr3:uid="{B4246D0F-6AB8-4928-B366-DEB460DC8D02}" name="DCI, antal*" dataDxfId="121" dataCellStyle="Tusental"/>
    <tableColumn id="4" xr3:uid="{58973673-DD9B-442D-AF6C-8B8FF09B71BA}" name="DCO, antal" dataDxfId="120" dataCellStyle="Tusental"/>
    <tableColumn id="5" xr3:uid="{D1626E63-4B46-47D9-9C25-AB5D8A1FFCB7}" name="Antal CAN+DCI" dataDxfId="119" dataCellStyle="Tusental"/>
    <tableColumn id="6" xr3:uid="{1D58EC6F-BF7A-47EC-995D-B6CA6ABCB2AB}" name="DCI (%)**" dataDxfId="118" dataCellStyle="Procent">
      <calculatedColumnFormula>SUM('Tabell 3B'!$C7/'Tabell 3B'!$B7)</calculatedColumnFormula>
    </tableColumn>
    <tableColumn id="12" xr3:uid="{19728678-B28A-4274-8506-FC348550010B}" name="DCO (%)" dataDxfId="117" dataCellStyle="Procent">
      <calculatedColumnFormula>SUM(Tabell13[[#This Row],[DCO, antal]]/Tabell13[[#This Row],[CAN, antal]])</calculatedColumnFormula>
    </tableColumn>
    <tableColumn id="7" xr3:uid="{3E164C58-FC5D-4FA0-89CA-E5C227BD4429}" name="CAN, antal  " dataDxfId="116" dataCellStyle="Tusental"/>
    <tableColumn id="8" xr3:uid="{B3AA0992-3BE4-434B-AA27-826E684A820E}" name="DCI, antal*  " dataDxfId="115" dataCellStyle="Tusental"/>
    <tableColumn id="9" xr3:uid="{B96FC958-7940-42AE-BAAE-6AD35E4C9D93}" name="DCO, antal  " dataDxfId="114" dataCellStyle="Tusental"/>
    <tableColumn id="10" xr3:uid="{2474E70A-AB80-49F7-8373-97AF6F449355}" name="Antal CAN+DCI  " dataDxfId="113" dataCellStyle="Tusental"/>
    <tableColumn id="11" xr3:uid="{3F464A29-BC40-4466-837B-6A2DE835E11C}" name="DCI (%)**  " dataDxfId="112" dataCellStyle="Procent">
      <calculatedColumnFormula>SUM('Tabell 3B'!$I7/'Tabell 3B'!$H7)</calculatedColumnFormula>
    </tableColumn>
    <tableColumn id="13" xr3:uid="{96A1B5E1-40E7-4D65-86A0-987F249CDD36}" name="DCO (%)***  " dataDxfId="111">
      <calculatedColumnFormula>SUM(Tabell13[[#This Row],[DCO, antal  ]]/Tabell13[[#This Row],[CAN, antal  ]])</calculatedColumnFormula>
    </tableColumn>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5E3B01-2983-4BC2-9B46-B7DEB4EC8B32}" name="Tabell14" displayName="Tabell14" ref="A5:G275" totalsRowShown="0" dataDxfId="110" headerRowCellStyle="Dekorfärg1">
  <autoFilter ref="A5:G275" xr:uid="{7AF4E0F3-BDDF-4C27-A6FC-918A3D641898}"/>
  <tableColumns count="7">
    <tableColumn id="1" xr3:uid="{139386D2-F617-4B6B-BB6A-58BDF3AE8049}" name="Diagnosgrupp" dataDxfId="109"/>
    <tableColumn id="2" xr3:uid="{497A6135-A6BB-4642-B0E5-265F5D5D1B43}" name="År" dataDxfId="108"/>
    <tableColumn id="3" xr3:uid="{B5E8490E-AF07-44B2-B465-D73305C3946C}" name="CAN, antal" dataDxfId="107" dataCellStyle="Tusental"/>
    <tableColumn id="4" xr3:uid="{397D7747-3D9B-4597-A59F-2D7F8489A226}" name="DCI, antal*" dataDxfId="106" dataCellStyle="Tusental"/>
    <tableColumn id="5" xr3:uid="{3DAB4DF3-F4E4-4643-A537-8CA32F8535EA}" name="DCO, antal" dataDxfId="105" dataCellStyle="Tusental"/>
    <tableColumn id="6" xr3:uid="{55765B2A-FC50-4FDD-AA7D-97BE271A6FFD}" name="Antal CAN+DCI" dataDxfId="104" dataCellStyle="Tusental"/>
    <tableColumn id="7" xr3:uid="{B56CFD7A-5020-42F1-9E6E-81E8E021D518}" name="DCI (%)**" dataDxfId="103">
      <calculatedColumnFormula>SUM(Tabell14[[#This Row],[DCI, antal*]]/Tabell14[[#This Row],[CAN, antal]])</calculatedColumnFormula>
    </tableColumn>
  </tableColumns>
  <tableStyleInfo name="TableStyleLight10"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table" Target="../tables/table11.xml"/><Relationship Id="rId1" Type="http://schemas.openxmlformats.org/officeDocument/2006/relationships/drawing" Target="../drawings/drawing11.xml"/><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13FC-B5FD-4765-95EE-5AE8946E36B8}">
  <dimension ref="A1:G51"/>
  <sheetViews>
    <sheetView tabSelected="1" workbookViewId="0"/>
  </sheetViews>
  <sheetFormatPr defaultColWidth="10.796875" defaultRowHeight="11.5"/>
  <cols>
    <col min="1" max="1" width="49.796875" style="1" customWidth="1"/>
    <col min="2" max="2" width="69.69921875" style="1" customWidth="1"/>
    <col min="3" max="3" width="45.796875" style="1" customWidth="1"/>
    <col min="4" max="16384" width="10.796875" style="1"/>
  </cols>
  <sheetData>
    <row r="1" spans="1:4" ht="15">
      <c r="A1" s="69" t="s">
        <v>157</v>
      </c>
    </row>
    <row r="3" spans="1:4">
      <c r="C3" s="2"/>
    </row>
    <row r="6" spans="1:4" ht="17.5" customHeight="1">
      <c r="A6" s="3" t="s">
        <v>150</v>
      </c>
      <c r="C6" s="4"/>
    </row>
    <row r="7" spans="1:4" s="2" customFormat="1" ht="17.149999999999999" customHeight="1">
      <c r="A7" s="37" t="s">
        <v>0</v>
      </c>
      <c r="B7" s="38" t="s">
        <v>1</v>
      </c>
      <c r="C7" s="7"/>
    </row>
    <row r="8" spans="1:4" s="2" customFormat="1" ht="17.149999999999999" customHeight="1">
      <c r="A8" s="37" t="s">
        <v>121</v>
      </c>
      <c r="B8" s="38"/>
      <c r="C8" s="7"/>
    </row>
    <row r="9" spans="1:4" s="2" customFormat="1" ht="18.75" customHeight="1">
      <c r="A9" s="38" t="s">
        <v>2</v>
      </c>
      <c r="B9" s="35"/>
      <c r="C9" s="5"/>
    </row>
    <row r="10" spans="1:4" ht="16.5">
      <c r="A10" s="45" t="s">
        <v>133</v>
      </c>
      <c r="B10" s="35"/>
      <c r="D10" s="6"/>
    </row>
    <row r="11" spans="1:4" ht="16.5">
      <c r="A11" s="45" t="s">
        <v>134</v>
      </c>
      <c r="B11" s="35"/>
      <c r="D11" s="6"/>
    </row>
    <row r="12" spans="1:4" ht="13.5">
      <c r="A12" s="45" t="s">
        <v>149</v>
      </c>
      <c r="B12" s="35"/>
      <c r="D12" s="8"/>
    </row>
    <row r="13" spans="1:4" ht="13.5">
      <c r="A13" s="45" t="s">
        <v>139</v>
      </c>
      <c r="B13" s="35"/>
      <c r="D13" s="8"/>
    </row>
    <row r="14" spans="1:4" ht="14.5" customHeight="1">
      <c r="A14" s="38" t="s">
        <v>143</v>
      </c>
      <c r="B14" s="35"/>
      <c r="C14" s="9"/>
      <c r="D14" s="10"/>
    </row>
    <row r="15" spans="1:4" ht="13.5">
      <c r="A15" s="38" t="s">
        <v>144</v>
      </c>
      <c r="B15" s="35"/>
      <c r="C15" s="9"/>
      <c r="D15" s="10"/>
    </row>
    <row r="16" spans="1:4" ht="13.5">
      <c r="A16" s="45" t="s">
        <v>145</v>
      </c>
      <c r="B16" s="35"/>
      <c r="C16" s="9"/>
    </row>
    <row r="17" spans="1:7" ht="16.5" customHeight="1">
      <c r="A17" s="45" t="s">
        <v>146</v>
      </c>
      <c r="B17" s="35"/>
      <c r="C17" s="9"/>
    </row>
    <row r="18" spans="1:7" ht="16" customHeight="1">
      <c r="A18" s="45" t="s">
        <v>148</v>
      </c>
      <c r="B18" s="11"/>
      <c r="C18" s="9"/>
      <c r="D18"/>
      <c r="E18"/>
      <c r="F18"/>
      <c r="G18"/>
    </row>
    <row r="19" spans="1:7" ht="13.5" customHeight="1">
      <c r="A19" s="12"/>
      <c r="B19" s="11"/>
      <c r="C19" s="9"/>
      <c r="D19"/>
      <c r="E19"/>
      <c r="F19"/>
      <c r="G19"/>
    </row>
    <row r="20" spans="1:7" ht="13.5" customHeight="1">
      <c r="A20" s="12"/>
      <c r="B20" s="8"/>
      <c r="C20" s="9"/>
      <c r="D20"/>
      <c r="E20"/>
      <c r="F20"/>
      <c r="G20"/>
    </row>
    <row r="21" spans="1:7" ht="13.5" customHeight="1">
      <c r="A21" s="12"/>
      <c r="B21" s="13"/>
      <c r="C21" s="14"/>
      <c r="D21"/>
      <c r="E21"/>
      <c r="F21"/>
      <c r="G21"/>
    </row>
    <row r="22" spans="1:7" ht="13.5" customHeight="1">
      <c r="A22" s="12"/>
      <c r="B22" s="13"/>
      <c r="C22" s="15"/>
      <c r="D22"/>
      <c r="E22"/>
      <c r="F22"/>
      <c r="G22"/>
    </row>
    <row r="23" spans="1:7" ht="13.5" customHeight="1">
      <c r="A23" s="12"/>
      <c r="B23" s="13"/>
      <c r="C23" s="15"/>
      <c r="D23"/>
      <c r="E23"/>
      <c r="F23"/>
      <c r="G23"/>
    </row>
    <row r="24" spans="1:7" ht="13.5" customHeight="1">
      <c r="A24" s="12"/>
      <c r="B24" s="13"/>
      <c r="C24" s="15"/>
    </row>
    <row r="25" spans="1:7" ht="13.5" customHeight="1">
      <c r="A25" s="12"/>
      <c r="B25" s="13"/>
      <c r="C25" s="16"/>
    </row>
    <row r="26" spans="1:7" ht="13.5" customHeight="1">
      <c r="A26" s="12"/>
      <c r="B26" s="13"/>
      <c r="C26" s="14"/>
    </row>
    <row r="27" spans="1:7" ht="13.5" customHeight="1">
      <c r="A27" s="12"/>
      <c r="B27" s="13"/>
      <c r="C27" s="15"/>
    </row>
    <row r="28" spans="1:7" ht="13.5" customHeight="1">
      <c r="A28" s="12"/>
      <c r="B28" s="13"/>
      <c r="C28" s="15"/>
    </row>
    <row r="29" spans="1:7" ht="13.5" customHeight="1">
      <c r="A29" s="17"/>
      <c r="B29" s="18"/>
    </row>
    <row r="30" spans="1:7" ht="13.5" customHeight="1">
      <c r="A30" s="12"/>
    </row>
    <row r="31" spans="1:7" ht="13.5" customHeight="1">
      <c r="A31" s="13"/>
    </row>
    <row r="32" spans="1:7" ht="13.5" customHeight="1">
      <c r="A32" s="17"/>
      <c r="B32" s="17"/>
    </row>
    <row r="33" spans="1:3" ht="13.5" customHeight="1">
      <c r="A33" s="12"/>
    </row>
    <row r="34" spans="1:3" ht="13.5" customHeight="1"/>
    <row r="35" spans="1:3" ht="13.5" customHeight="1">
      <c r="A35" s="17"/>
      <c r="B35" s="17"/>
    </row>
    <row r="36" spans="1:3" ht="13.5" customHeight="1">
      <c r="A36" s="12"/>
    </row>
    <row r="37" spans="1:3" ht="13.5" customHeight="1">
      <c r="A37" s="12"/>
    </row>
    <row r="38" spans="1:3" ht="13.5" customHeight="1"/>
    <row r="39" spans="1:3" ht="13.5" customHeight="1"/>
    <row r="40" spans="1:3" ht="13.5" customHeight="1"/>
    <row r="41" spans="1:3" ht="13.5" customHeight="1">
      <c r="A41" s="17"/>
      <c r="C41" s="17"/>
    </row>
    <row r="42" spans="1:3" ht="13.5" customHeight="1">
      <c r="A42" s="17"/>
    </row>
    <row r="43" spans="1:3" ht="13.5" customHeight="1">
      <c r="A43" s="17"/>
    </row>
    <row r="44" spans="1:3" ht="13.5" customHeight="1">
      <c r="A44" s="17"/>
    </row>
    <row r="45" spans="1:3" ht="13.5" customHeight="1">
      <c r="A45" s="17"/>
    </row>
    <row r="46" spans="1:3" ht="13.5" customHeight="1"/>
    <row r="47" spans="1:3" ht="13.5" customHeight="1">
      <c r="A47" s="17"/>
    </row>
    <row r="48" spans="1:3" ht="13.5" customHeight="1"/>
    <row r="49" ht="13.5" customHeight="1"/>
    <row r="50" ht="13.5" customHeight="1"/>
    <row r="51" ht="13.5" customHeight="1"/>
  </sheetData>
  <phoneticPr fontId="18" type="noConversion"/>
  <hyperlinks>
    <hyperlink ref="A14" location="'Tabell 3A'!A1" display="Tabell 3A. DCI som andel av alla cancerfall redovisade per diagnosgrupp (2005-2022)" xr:uid="{054EE3CE-F062-4593-95CB-F3BB4B37BC32}"/>
    <hyperlink ref="A16" location="'Tabell 4'!A1" display="Tabell 4. DCI som andel av alla cancerfall, fördelade på diagnosgrupp, år 2005-2022" xr:uid="{521D8357-E405-4200-9F0E-9F034E62E8FF}"/>
    <hyperlink ref="A9" location="'Om statistiken'!A1" display="Om statistiken" xr:uid="{56C108A7-BBA1-4F3C-9EE5-FE4D12AF19E5}"/>
    <hyperlink ref="A10" location="'Tabell 1A'!A1" display="Tabell 1A. DCI som andel av alla cancerfall, år 2005-2022" xr:uid="{3F3950ED-F267-4EF7-B36C-7C38EA956A62}"/>
    <hyperlink ref="A12" location="'Tabell 2A'!A1" display="Tabell 2A. DCI som andel av dödsfall, år 2005-2022" xr:uid="{3A1E30AD-0AEC-45A5-B2D6-5BFCFF61FB95}"/>
    <hyperlink ref="A17" location="'Tabell 5'!A1" display="Tabell 5. DCI som andel av alla cancerfall per ICD10-avsnitt (2005-2022)" xr:uid="{AA24FAFE-FADC-4E7A-ACFF-06130B6D1689}"/>
    <hyperlink ref="A18" location="'Tabell 6A-L'!A1" display="Tabell 6A-L. DCI som andel av alla cancerfall per ICD-avsnitt för ett urval cancerformer, år 2005-2022" xr:uid="{AE1BF643-431B-4E34-82A9-1382CC042331}"/>
    <hyperlink ref="A13" location="'Tabell 2B'!A1" display="Tabell 2B. DCI som andel av dödsfall, fördelat på personer yngre än 80 år och 80 år eller äldre, år 2005-2022" xr:uid="{56848923-008F-4D59-9634-9C428775CAD6}"/>
    <hyperlink ref="A15" location="'Tabell 3B'!A1" display="Tabell 3B. DCI som andel av alla cancerfall redovisade per diagnosgrupp, fördelat på personer yngre än 80 år och 80 år eller äldre (2005-2022)" xr:uid="{0FC022E2-D5D2-4775-A634-4F574A5859FD}"/>
    <hyperlink ref="A11" location="'Tabell 1B'!A1" display="Tabell 1B. DCI som andel av alla cancerfall, fördelat på personer yngre än 80 år och 80 år eller äldre, år 2005-2022" xr:uid="{FA91F986-19DA-4796-8692-AEB8A3ACCAC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12DC-A408-472E-9D40-FD68660907B8}">
  <dimension ref="A1:F101"/>
  <sheetViews>
    <sheetView zoomScaleNormal="100" workbookViewId="0"/>
  </sheetViews>
  <sheetFormatPr defaultColWidth="9.296875" defaultRowHeight="13.5"/>
  <cols>
    <col min="1" max="1" width="82.69921875" style="19" customWidth="1"/>
    <col min="2" max="2" width="10.19921875" style="19" customWidth="1"/>
    <col min="3" max="3" width="10.796875" style="19" customWidth="1"/>
    <col min="4" max="4" width="11.296875" style="19" customWidth="1"/>
    <col min="5" max="5" width="11.69921875" style="19" customWidth="1"/>
    <col min="6" max="6" width="11.19921875" style="19" customWidth="1"/>
    <col min="7" max="16384" width="9.296875" style="19"/>
  </cols>
  <sheetData>
    <row r="1" spans="1:6">
      <c r="A1" s="66" t="s">
        <v>155</v>
      </c>
    </row>
    <row r="2" spans="1:6" ht="16.5">
      <c r="A2" s="55" t="s">
        <v>168</v>
      </c>
    </row>
    <row r="3" spans="1:6" ht="16.5">
      <c r="A3" s="56" t="s">
        <v>169</v>
      </c>
    </row>
    <row r="5" spans="1:6">
      <c r="A5" s="39" t="s">
        <v>29</v>
      </c>
      <c r="B5" s="39" t="s">
        <v>4</v>
      </c>
      <c r="C5" s="39" t="s">
        <v>5</v>
      </c>
      <c r="D5" s="39" t="s">
        <v>6</v>
      </c>
      <c r="E5" s="39" t="s">
        <v>13</v>
      </c>
      <c r="F5" s="39" t="s">
        <v>131</v>
      </c>
    </row>
    <row r="6" spans="1:6" ht="14.5">
      <c r="A6" s="61" t="s">
        <v>30</v>
      </c>
      <c r="B6" s="62">
        <v>136</v>
      </c>
      <c r="C6" s="62">
        <v>58</v>
      </c>
      <c r="D6" s="62">
        <v>3</v>
      </c>
      <c r="E6" s="62">
        <f>SUM(Tabell15[[#This Row],[CAN, antal]]+Tabell15[[#This Row],[DCI, antal*]])</f>
        <v>194</v>
      </c>
      <c r="F6" s="63">
        <f>SUM(Tabell15[[#This Row],[DCI, antal*]]/Tabell15[[#This Row],[CAN, antal]])</f>
        <v>0.4264705882352941</v>
      </c>
    </row>
    <row r="7" spans="1:6" ht="14.5">
      <c r="A7" s="61" t="s">
        <v>31</v>
      </c>
      <c r="B7" s="62">
        <v>126853</v>
      </c>
      <c r="C7" s="62">
        <v>703</v>
      </c>
      <c r="D7" s="62">
        <v>384</v>
      </c>
      <c r="E7" s="62">
        <v>127556</v>
      </c>
      <c r="F7" s="63">
        <f>SUM(Tabell15[[#This Row],[DCI, antal*]]/Tabell15[[#This Row],[CAN, antal]])</f>
        <v>5.5418476504300257E-3</v>
      </c>
    </row>
    <row r="8" spans="1:6" ht="14.5">
      <c r="A8" s="61" t="s">
        <v>32</v>
      </c>
      <c r="B8" s="62">
        <v>4974</v>
      </c>
      <c r="C8" s="62">
        <v>465</v>
      </c>
      <c r="D8" s="62">
        <v>490</v>
      </c>
      <c r="E8" s="62">
        <v>5439</v>
      </c>
      <c r="F8" s="63">
        <f>SUM(Tabell15[[#This Row],[DCI, antal*]]/Tabell15[[#This Row],[CAN, antal]])</f>
        <v>9.3486127864897461E-2</v>
      </c>
    </row>
    <row r="9" spans="1:6" ht="14.5">
      <c r="A9" s="61" t="s">
        <v>33</v>
      </c>
      <c r="B9" s="62"/>
      <c r="C9" s="62">
        <v>9</v>
      </c>
      <c r="D9" s="62"/>
      <c r="E9" s="62"/>
      <c r="F9" s="63"/>
    </row>
    <row r="10" spans="1:6" ht="14.5">
      <c r="A10" s="61" t="s">
        <v>34</v>
      </c>
      <c r="B10" s="62">
        <v>7029</v>
      </c>
      <c r="C10" s="62">
        <v>1077</v>
      </c>
      <c r="D10" s="62">
        <v>228</v>
      </c>
      <c r="E10" s="62">
        <v>8106</v>
      </c>
      <c r="F10" s="63">
        <f>SUM(Tabell15[[#This Row],[DCI, antal*]]/Tabell15[[#This Row],[CAN, antal]])</f>
        <v>0.15322236448997012</v>
      </c>
    </row>
    <row r="11" spans="1:6" ht="14.5">
      <c r="A11" s="61" t="s">
        <v>35</v>
      </c>
      <c r="B11" s="62">
        <v>6800</v>
      </c>
      <c r="C11" s="62">
        <v>52</v>
      </c>
      <c r="D11" s="62">
        <v>2</v>
      </c>
      <c r="E11" s="62">
        <v>6852</v>
      </c>
      <c r="F11" s="63">
        <f>SUM(Tabell15[[#This Row],[DCI, antal*]]/Tabell15[[#This Row],[CAN, antal]])</f>
        <v>7.6470588235294122E-3</v>
      </c>
    </row>
    <row r="12" spans="1:6" ht="14.5">
      <c r="A12" s="61" t="s">
        <v>36</v>
      </c>
      <c r="B12" s="62">
        <v>3842</v>
      </c>
      <c r="C12" s="62">
        <v>68</v>
      </c>
      <c r="D12" s="62">
        <v>49</v>
      </c>
      <c r="E12" s="62">
        <v>3910</v>
      </c>
      <c r="F12" s="63">
        <f>SUM(Tabell15[[#This Row],[DCI, antal*]]/Tabell15[[#This Row],[CAN, antal]])</f>
        <v>1.7699115044247787E-2</v>
      </c>
    </row>
    <row r="13" spans="1:6" ht="14.5">
      <c r="A13" s="61" t="s">
        <v>37</v>
      </c>
      <c r="B13" s="62">
        <v>18465</v>
      </c>
      <c r="C13" s="62">
        <v>314</v>
      </c>
      <c r="D13" s="62">
        <v>19</v>
      </c>
      <c r="E13" s="62">
        <v>18779</v>
      </c>
      <c r="F13" s="63">
        <f>SUM(Tabell15[[#This Row],[DCI, antal*]]/Tabell15[[#This Row],[CAN, antal]])</f>
        <v>1.7005144868670458E-2</v>
      </c>
    </row>
    <row r="14" spans="1:6" ht="14.5">
      <c r="A14" s="61" t="s">
        <v>38</v>
      </c>
      <c r="B14" s="62">
        <v>1</v>
      </c>
      <c r="C14" s="62">
        <v>10</v>
      </c>
      <c r="D14" s="62">
        <v>5</v>
      </c>
      <c r="E14" s="62">
        <v>11</v>
      </c>
      <c r="F14" s="63">
        <f>SUM(Tabell15[[#This Row],[DCI, antal*]]/Tabell15[[#This Row],[CAN, antal]])</f>
        <v>10</v>
      </c>
    </row>
    <row r="15" spans="1:6" ht="14.5">
      <c r="A15" s="61" t="s">
        <v>39</v>
      </c>
      <c r="B15" s="62">
        <v>386</v>
      </c>
      <c r="C15" s="62">
        <v>217</v>
      </c>
      <c r="D15" s="62">
        <v>135</v>
      </c>
      <c r="E15" s="62">
        <v>603</v>
      </c>
      <c r="F15" s="63">
        <f>SUM(Tabell15[[#This Row],[DCI, antal*]]/Tabell15[[#This Row],[CAN, antal]])</f>
        <v>0.56217616580310881</v>
      </c>
    </row>
    <row r="16" spans="1:6" ht="14.5">
      <c r="A16" s="61" t="s">
        <v>40</v>
      </c>
      <c r="B16" s="62">
        <v>14054</v>
      </c>
      <c r="C16" s="62">
        <v>990</v>
      </c>
      <c r="D16" s="62">
        <v>259</v>
      </c>
      <c r="E16" s="62">
        <v>15044</v>
      </c>
      <c r="F16" s="63">
        <f>SUM(Tabell15[[#This Row],[DCI, antal*]]/Tabell15[[#This Row],[CAN, antal]])</f>
        <v>7.0442578625302399E-2</v>
      </c>
    </row>
    <row r="17" spans="1:6" ht="14.5">
      <c r="A17" s="61" t="s">
        <v>41</v>
      </c>
      <c r="B17" s="62">
        <v>16849</v>
      </c>
      <c r="C17" s="62">
        <v>155</v>
      </c>
      <c r="D17" s="62">
        <v>134</v>
      </c>
      <c r="E17" s="62">
        <v>17004</v>
      </c>
      <c r="F17" s="63">
        <f>SUM(Tabell15[[#This Row],[DCI, antal*]]/Tabell15[[#This Row],[CAN, antal]])</f>
        <v>9.199359012404297E-3</v>
      </c>
    </row>
    <row r="18" spans="1:6" ht="14.5">
      <c r="A18" s="61" t="s">
        <v>42</v>
      </c>
      <c r="B18" s="62">
        <v>4566</v>
      </c>
      <c r="C18" s="62">
        <v>1776</v>
      </c>
      <c r="D18" s="62">
        <v>551</v>
      </c>
      <c r="E18" s="62">
        <v>6342</v>
      </c>
      <c r="F18" s="63">
        <f>SUM(Tabell15[[#This Row],[DCI, antal*]]/Tabell15[[#This Row],[CAN, antal]])</f>
        <v>0.38896189224704336</v>
      </c>
    </row>
    <row r="19" spans="1:6" ht="14.5">
      <c r="A19" s="61" t="s">
        <v>43</v>
      </c>
      <c r="B19" s="62">
        <v>2355</v>
      </c>
      <c r="C19" s="62">
        <v>179</v>
      </c>
      <c r="D19" s="62">
        <v>615</v>
      </c>
      <c r="E19" s="62">
        <v>2534</v>
      </c>
      <c r="F19" s="63">
        <f>SUM(Tabell15[[#This Row],[DCI, antal*]]/Tabell15[[#This Row],[CAN, antal]])</f>
        <v>7.600849256900212E-2</v>
      </c>
    </row>
    <row r="20" spans="1:6" ht="14.5">
      <c r="A20" s="61" t="s">
        <v>44</v>
      </c>
      <c r="B20" s="62">
        <v>189</v>
      </c>
      <c r="C20" s="62">
        <v>8</v>
      </c>
      <c r="D20" s="62">
        <v>33</v>
      </c>
      <c r="E20" s="62">
        <v>197</v>
      </c>
      <c r="F20" s="63">
        <f>SUM(Tabell15[[#This Row],[DCI, antal*]]/Tabell15[[#This Row],[CAN, antal]])</f>
        <v>4.2328042328042326E-2</v>
      </c>
    </row>
    <row r="21" spans="1:6" ht="14.5">
      <c r="A21" s="61" t="s">
        <v>45</v>
      </c>
      <c r="B21" s="62">
        <v>413</v>
      </c>
      <c r="C21" s="62">
        <v>20</v>
      </c>
      <c r="D21" s="62">
        <v>13</v>
      </c>
      <c r="E21" s="62">
        <v>433</v>
      </c>
      <c r="F21" s="63">
        <f>SUM(Tabell15[[#This Row],[DCI, antal*]]/Tabell15[[#This Row],[CAN, antal]])</f>
        <v>4.8426150121065374E-2</v>
      </c>
    </row>
    <row r="22" spans="1:6" ht="14.5">
      <c r="A22" s="61" t="s">
        <v>46</v>
      </c>
      <c r="B22" s="62">
        <v>884</v>
      </c>
      <c r="C22" s="62">
        <v>82</v>
      </c>
      <c r="D22" s="62">
        <v>120</v>
      </c>
      <c r="E22" s="62">
        <v>966</v>
      </c>
      <c r="F22" s="63">
        <f>SUM(Tabell15[[#This Row],[DCI, antal*]]/Tabell15[[#This Row],[CAN, antal]])</f>
        <v>9.2760180995475117E-2</v>
      </c>
    </row>
    <row r="23" spans="1:6" ht="14.5">
      <c r="A23" s="61" t="s">
        <v>47</v>
      </c>
      <c r="B23" s="62">
        <v>5537</v>
      </c>
      <c r="C23" s="62">
        <v>747</v>
      </c>
      <c r="D23" s="62">
        <v>468</v>
      </c>
      <c r="E23" s="62">
        <v>6284</v>
      </c>
      <c r="F23" s="63">
        <f>SUM(Tabell15[[#This Row],[DCI, antal*]]/Tabell15[[#This Row],[CAN, antal]])</f>
        <v>0.13491060140870509</v>
      </c>
    </row>
    <row r="24" spans="1:6" ht="14.5">
      <c r="A24" s="61" t="s">
        <v>48</v>
      </c>
      <c r="B24" s="62">
        <v>1067</v>
      </c>
      <c r="C24" s="62">
        <v>20</v>
      </c>
      <c r="D24" s="62">
        <v>20</v>
      </c>
      <c r="E24" s="62">
        <v>1087</v>
      </c>
      <c r="F24" s="63">
        <f>SUM(Tabell15[[#This Row],[DCI, antal*]]/Tabell15[[#This Row],[CAN, antal]])</f>
        <v>1.874414245548266E-2</v>
      </c>
    </row>
    <row r="25" spans="1:6" ht="14.5">
      <c r="A25" s="61" t="s">
        <v>49</v>
      </c>
      <c r="B25" s="62">
        <v>3069</v>
      </c>
      <c r="C25" s="62">
        <v>22</v>
      </c>
      <c r="D25" s="62">
        <v>32</v>
      </c>
      <c r="E25" s="62">
        <v>3091</v>
      </c>
      <c r="F25" s="63">
        <f>SUM(Tabell15[[#This Row],[DCI, antal*]]/Tabell15[[#This Row],[CAN, antal]])</f>
        <v>7.1684587813620072E-3</v>
      </c>
    </row>
    <row r="26" spans="1:6" ht="14.5">
      <c r="A26" s="61" t="s">
        <v>50</v>
      </c>
      <c r="B26" s="62">
        <v>3228</v>
      </c>
      <c r="C26" s="62">
        <v>130</v>
      </c>
      <c r="D26" s="62">
        <v>36</v>
      </c>
      <c r="E26" s="62">
        <v>3358</v>
      </c>
      <c r="F26" s="63">
        <f>SUM(Tabell15[[#This Row],[DCI, antal*]]/Tabell15[[#This Row],[CAN, antal]])</f>
        <v>4.0272614622057001E-2</v>
      </c>
    </row>
    <row r="27" spans="1:6" ht="14.5">
      <c r="A27" s="61" t="s">
        <v>51</v>
      </c>
      <c r="B27" s="62">
        <v>725</v>
      </c>
      <c r="C27" s="62">
        <v>58</v>
      </c>
      <c r="D27" s="62">
        <v>15</v>
      </c>
      <c r="E27" s="62">
        <v>783</v>
      </c>
      <c r="F27" s="63">
        <f>SUM(Tabell15[[#This Row],[DCI, antal*]]/Tabell15[[#This Row],[CAN, antal]])</f>
        <v>0.08</v>
      </c>
    </row>
    <row r="28" spans="1:6" ht="14.5">
      <c r="A28" s="61" t="s">
        <v>52</v>
      </c>
      <c r="B28" s="62">
        <v>782</v>
      </c>
      <c r="C28" s="62">
        <v>150</v>
      </c>
      <c r="D28" s="62">
        <v>263</v>
      </c>
      <c r="E28" s="62">
        <v>932</v>
      </c>
      <c r="F28" s="63">
        <f>SUM(Tabell15[[#This Row],[DCI, antal*]]/Tabell15[[#This Row],[CAN, antal]])</f>
        <v>0.1918158567774936</v>
      </c>
    </row>
    <row r="29" spans="1:6" ht="14.5">
      <c r="A29" s="61" t="s">
        <v>53</v>
      </c>
      <c r="B29" s="62">
        <v>1030</v>
      </c>
      <c r="C29" s="62">
        <v>131</v>
      </c>
      <c r="D29" s="62">
        <v>102</v>
      </c>
      <c r="E29" s="62">
        <v>1161</v>
      </c>
      <c r="F29" s="63">
        <f>SUM(Tabell15[[#This Row],[DCI, antal*]]/Tabell15[[#This Row],[CAN, antal]])</f>
        <v>0.12718446601941746</v>
      </c>
    </row>
    <row r="30" spans="1:6" ht="14.5">
      <c r="A30" s="61" t="s">
        <v>54</v>
      </c>
      <c r="B30" s="62">
        <v>73744</v>
      </c>
      <c r="C30" s="62">
        <v>9413</v>
      </c>
      <c r="D30" s="62">
        <v>4617</v>
      </c>
      <c r="E30" s="62">
        <v>83157</v>
      </c>
      <c r="F30" s="63">
        <f>SUM(Tabell15[[#This Row],[DCI, antal*]]/Tabell15[[#This Row],[CAN, antal]])</f>
        <v>0.12764428292471253</v>
      </c>
    </row>
    <row r="31" spans="1:6" ht="14.5">
      <c r="A31" s="61" t="s">
        <v>14</v>
      </c>
      <c r="B31" s="62">
        <v>164411</v>
      </c>
      <c r="C31" s="62">
        <v>2101</v>
      </c>
      <c r="D31" s="62">
        <v>2870</v>
      </c>
      <c r="E31" s="62">
        <v>166512</v>
      </c>
      <c r="F31" s="63">
        <f>SUM(Tabell15[[#This Row],[DCI, antal*]]/Tabell15[[#This Row],[CAN, antal]])</f>
        <v>1.2778950313543497E-2</v>
      </c>
    </row>
    <row r="32" spans="1:6" ht="14.5">
      <c r="A32" s="61" t="s">
        <v>55</v>
      </c>
      <c r="B32" s="62">
        <v>1448</v>
      </c>
      <c r="C32" s="62">
        <v>331</v>
      </c>
      <c r="D32" s="62">
        <v>61</v>
      </c>
      <c r="E32" s="62">
        <v>1779</v>
      </c>
      <c r="F32" s="63">
        <f>SUM(Tabell15[[#This Row],[DCI, antal*]]/Tabell15[[#This Row],[CAN, antal]])</f>
        <v>0.22859116022099449</v>
      </c>
    </row>
    <row r="33" spans="1:6" ht="14.5">
      <c r="A33" s="61" t="s">
        <v>56</v>
      </c>
      <c r="B33" s="62">
        <v>9547</v>
      </c>
      <c r="C33" s="62">
        <v>827</v>
      </c>
      <c r="D33" s="62">
        <v>336</v>
      </c>
      <c r="E33" s="62">
        <v>10374</v>
      </c>
      <c r="F33" s="63">
        <f>SUM(Tabell15[[#This Row],[DCI, antal*]]/Tabell15[[#This Row],[CAN, antal]])</f>
        <v>8.6624070388603744E-2</v>
      </c>
    </row>
    <row r="34" spans="1:6" ht="14.5">
      <c r="A34" s="61" t="s">
        <v>57</v>
      </c>
      <c r="B34" s="62">
        <v>269</v>
      </c>
      <c r="C34" s="62">
        <v>3</v>
      </c>
      <c r="D34" s="62"/>
      <c r="E34" s="62">
        <v>272</v>
      </c>
      <c r="F34" s="63">
        <f>SUM(Tabell15[[#This Row],[DCI, antal*]]/Tabell15[[#This Row],[CAN, antal]])</f>
        <v>1.1152416356877323E-2</v>
      </c>
    </row>
    <row r="35" spans="1:6" ht="14.5">
      <c r="A35" s="61" t="s">
        <v>58</v>
      </c>
      <c r="B35" s="62">
        <v>3315</v>
      </c>
      <c r="C35" s="62">
        <v>827</v>
      </c>
      <c r="D35" s="62">
        <v>208</v>
      </c>
      <c r="E35" s="62">
        <v>4142</v>
      </c>
      <c r="F35" s="63">
        <f>SUM(Tabell15[[#This Row],[DCI, antal*]]/Tabell15[[#This Row],[CAN, antal]])</f>
        <v>0.24947209653092006</v>
      </c>
    </row>
    <row r="36" spans="1:6" ht="14.5">
      <c r="A36" s="61" t="s">
        <v>59</v>
      </c>
      <c r="B36" s="62">
        <v>690</v>
      </c>
      <c r="C36" s="62">
        <v>6</v>
      </c>
      <c r="D36" s="62">
        <v>4</v>
      </c>
      <c r="E36" s="62">
        <v>696</v>
      </c>
      <c r="F36" s="63">
        <f>SUM(Tabell15[[#This Row],[DCI, antal*]]/Tabell15[[#This Row],[CAN, antal]])</f>
        <v>8.6956521739130436E-3</v>
      </c>
    </row>
    <row r="37" spans="1:6" ht="14.5">
      <c r="A37" s="61" t="s">
        <v>60</v>
      </c>
      <c r="B37" s="62">
        <v>14267</v>
      </c>
      <c r="C37" s="62">
        <v>2112</v>
      </c>
      <c r="D37" s="62">
        <v>187</v>
      </c>
      <c r="E37" s="62">
        <v>16379</v>
      </c>
      <c r="F37" s="63">
        <f>SUM(Tabell15[[#This Row],[DCI, antal*]]/Tabell15[[#This Row],[CAN, antal]])</f>
        <v>0.14803392444101773</v>
      </c>
    </row>
    <row r="38" spans="1:6" ht="14.5">
      <c r="A38" s="61" t="s">
        <v>61</v>
      </c>
      <c r="B38" s="62">
        <v>2335</v>
      </c>
      <c r="C38" s="62">
        <v>156</v>
      </c>
      <c r="D38" s="62">
        <v>147</v>
      </c>
      <c r="E38" s="62">
        <v>2491</v>
      </c>
      <c r="F38" s="63">
        <f>SUM(Tabell15[[#This Row],[DCI, antal*]]/Tabell15[[#This Row],[CAN, antal]])</f>
        <v>6.6809421841541761E-2</v>
      </c>
    </row>
    <row r="39" spans="1:6" ht="14.5">
      <c r="A39" s="61" t="s">
        <v>62</v>
      </c>
      <c r="B39" s="62">
        <v>801</v>
      </c>
      <c r="C39" s="62">
        <v>18</v>
      </c>
      <c r="D39" s="62">
        <v>13</v>
      </c>
      <c r="E39" s="62">
        <v>819</v>
      </c>
      <c r="F39" s="63">
        <f>SUM(Tabell15[[#This Row],[DCI, antal*]]/Tabell15[[#This Row],[CAN, antal]])</f>
        <v>2.247191011235955E-2</v>
      </c>
    </row>
    <row r="40" spans="1:6" ht="14.5">
      <c r="A40" s="61" t="s">
        <v>63</v>
      </c>
      <c r="B40" s="62">
        <v>12293</v>
      </c>
      <c r="C40" s="62">
        <v>3738</v>
      </c>
      <c r="D40" s="62">
        <v>1451</v>
      </c>
      <c r="E40" s="62">
        <v>16031</v>
      </c>
      <c r="F40" s="63">
        <f>SUM(Tabell15[[#This Row],[DCI, antal*]]/Tabell15[[#This Row],[CAN, antal]])</f>
        <v>0.30407549011632634</v>
      </c>
    </row>
    <row r="41" spans="1:6" ht="14.5">
      <c r="A41" s="61" t="s">
        <v>64</v>
      </c>
      <c r="B41" s="62">
        <v>9170</v>
      </c>
      <c r="C41" s="62">
        <v>181</v>
      </c>
      <c r="D41" s="62">
        <v>150</v>
      </c>
      <c r="E41" s="62">
        <v>9351</v>
      </c>
      <c r="F41" s="63">
        <f>SUM(Tabell15[[#This Row],[DCI, antal*]]/Tabell15[[#This Row],[CAN, antal]])</f>
        <v>1.9738276990185388E-2</v>
      </c>
    </row>
    <row r="42" spans="1:6" ht="14.5">
      <c r="A42" s="61" t="s">
        <v>65</v>
      </c>
      <c r="B42" s="62">
        <v>24761</v>
      </c>
      <c r="C42" s="62">
        <v>250</v>
      </c>
      <c r="D42" s="62">
        <v>135</v>
      </c>
      <c r="E42" s="62">
        <v>25011</v>
      </c>
      <c r="F42" s="63">
        <f>SUM(Tabell15[[#This Row],[DCI, antal*]]/Tabell15[[#This Row],[CAN, antal]])</f>
        <v>1.0096522757562296E-2</v>
      </c>
    </row>
    <row r="43" spans="1:6" ht="14.5">
      <c r="A43" s="61" t="s">
        <v>66</v>
      </c>
      <c r="B43" s="62">
        <v>2400</v>
      </c>
      <c r="C43" s="62">
        <v>63</v>
      </c>
      <c r="D43" s="62">
        <v>498</v>
      </c>
      <c r="E43" s="62">
        <v>2463</v>
      </c>
      <c r="F43" s="63">
        <f>SUM(Tabell15[[#This Row],[DCI, antal*]]/Tabell15[[#This Row],[CAN, antal]])</f>
        <v>2.6249999999999999E-2</v>
      </c>
    </row>
    <row r="44" spans="1:6" ht="14.5">
      <c r="A44" s="61" t="s">
        <v>67</v>
      </c>
      <c r="B44" s="62">
        <v>69</v>
      </c>
      <c r="C44" s="62">
        <v>14</v>
      </c>
      <c r="D44" s="62">
        <v>26</v>
      </c>
      <c r="E44" s="62">
        <v>83</v>
      </c>
      <c r="F44" s="63">
        <f>SUM(Tabell15[[#This Row],[DCI, antal*]]/Tabell15[[#This Row],[CAN, antal]])</f>
        <v>0.20289855072463769</v>
      </c>
    </row>
    <row r="45" spans="1:6" ht="14.5">
      <c r="A45" s="61" t="s">
        <v>68</v>
      </c>
      <c r="B45" s="62">
        <v>2950</v>
      </c>
      <c r="C45" s="62">
        <v>18</v>
      </c>
      <c r="D45" s="62">
        <v>17</v>
      </c>
      <c r="E45" s="62">
        <v>2968</v>
      </c>
      <c r="F45" s="63">
        <f>SUM(Tabell15[[#This Row],[DCI, antal*]]/Tabell15[[#This Row],[CAN, antal]])</f>
        <v>6.1016949152542374E-3</v>
      </c>
    </row>
    <row r="46" spans="1:6" ht="14.5">
      <c r="A46" s="61" t="s">
        <v>69</v>
      </c>
      <c r="B46" s="62">
        <v>15815</v>
      </c>
      <c r="C46" s="62">
        <v>896</v>
      </c>
      <c r="D46" s="62">
        <v>562</v>
      </c>
      <c r="E46" s="62">
        <v>16711</v>
      </c>
      <c r="F46" s="63">
        <f>SUM(Tabell15[[#This Row],[DCI, antal*]]/Tabell15[[#This Row],[CAN, antal]])</f>
        <v>5.6655074296553906E-2</v>
      </c>
    </row>
    <row r="47" spans="1:6" ht="14.5">
      <c r="A47" s="61" t="s">
        <v>70</v>
      </c>
      <c r="B47" s="62">
        <v>8470</v>
      </c>
      <c r="C47" s="62">
        <v>575</v>
      </c>
      <c r="D47" s="62">
        <v>245</v>
      </c>
      <c r="E47" s="62">
        <v>9045</v>
      </c>
      <c r="F47" s="63">
        <f>SUM(Tabell15[[#This Row],[DCI, antal*]]/Tabell15[[#This Row],[CAN, antal]])</f>
        <v>6.7886658795749705E-2</v>
      </c>
    </row>
    <row r="48" spans="1:6" ht="14.5">
      <c r="A48" s="61" t="s">
        <v>71</v>
      </c>
      <c r="B48" s="62">
        <v>60</v>
      </c>
      <c r="C48" s="62">
        <v>1</v>
      </c>
      <c r="D48" s="62">
        <v>1</v>
      </c>
      <c r="E48" s="62">
        <v>61</v>
      </c>
      <c r="F48" s="63">
        <f>SUM(Tabell15[[#This Row],[DCI, antal*]]/Tabell15[[#This Row],[CAN, antal]])</f>
        <v>1.6666666666666666E-2</v>
      </c>
    </row>
    <row r="49" spans="1:6" ht="14.5">
      <c r="A49" s="61" t="s">
        <v>72</v>
      </c>
      <c r="B49" s="62">
        <v>935</v>
      </c>
      <c r="C49" s="62">
        <v>12</v>
      </c>
      <c r="D49" s="62">
        <v>4</v>
      </c>
      <c r="E49" s="62">
        <v>947</v>
      </c>
      <c r="F49" s="63">
        <f>SUM(Tabell15[[#This Row],[DCI, antal*]]/Tabell15[[#This Row],[CAN, antal]])</f>
        <v>1.2834224598930482E-2</v>
      </c>
    </row>
    <row r="50" spans="1:6" ht="14.5">
      <c r="A50" s="61" t="s">
        <v>73</v>
      </c>
      <c r="B50" s="62">
        <v>3215</v>
      </c>
      <c r="C50" s="62">
        <v>517</v>
      </c>
      <c r="D50" s="62">
        <v>83</v>
      </c>
      <c r="E50" s="62">
        <v>3732</v>
      </c>
      <c r="F50" s="63">
        <f>SUM(Tabell15[[#This Row],[DCI, antal*]]/Tabell15[[#This Row],[CAN, antal]])</f>
        <v>0.16080870917573872</v>
      </c>
    </row>
    <row r="51" spans="1:6" ht="14.5">
      <c r="A51" s="61" t="s">
        <v>74</v>
      </c>
      <c r="B51" s="62">
        <v>21733</v>
      </c>
      <c r="C51" s="62">
        <v>3073</v>
      </c>
      <c r="D51" s="62">
        <v>1255</v>
      </c>
      <c r="E51" s="62">
        <v>24806</v>
      </c>
      <c r="F51" s="63">
        <f>SUM(Tabell15[[#This Row],[DCI, antal*]]/Tabell15[[#This Row],[CAN, antal]])</f>
        <v>0.14139787420052455</v>
      </c>
    </row>
    <row r="52" spans="1:6" ht="14.5">
      <c r="A52" s="61" t="s">
        <v>75</v>
      </c>
      <c r="B52" s="62">
        <v>525</v>
      </c>
      <c r="C52" s="62">
        <v>28</v>
      </c>
      <c r="D52" s="62">
        <v>9</v>
      </c>
      <c r="E52" s="62">
        <v>553</v>
      </c>
      <c r="F52" s="63">
        <f>SUM(Tabell15[[#This Row],[DCI, antal*]]/Tabell15[[#This Row],[CAN, antal]])</f>
        <v>5.3333333333333337E-2</v>
      </c>
    </row>
    <row r="53" spans="1:6" ht="14.5">
      <c r="A53" s="61" t="s">
        <v>76</v>
      </c>
      <c r="B53" s="62">
        <v>775</v>
      </c>
      <c r="C53" s="62">
        <v>27</v>
      </c>
      <c r="D53" s="62">
        <v>9</v>
      </c>
      <c r="E53" s="62">
        <v>802</v>
      </c>
      <c r="F53" s="63">
        <f>SUM(Tabell15[[#This Row],[DCI, antal*]]/Tabell15[[#This Row],[CAN, antal]])</f>
        <v>3.4838709677419352E-2</v>
      </c>
    </row>
    <row r="54" spans="1:6" ht="14.5">
      <c r="A54" s="61" t="s">
        <v>77</v>
      </c>
      <c r="B54" s="62">
        <v>486</v>
      </c>
      <c r="C54" s="62">
        <v>12</v>
      </c>
      <c r="D54" s="62">
        <v>2</v>
      </c>
      <c r="E54" s="62">
        <v>498</v>
      </c>
      <c r="F54" s="63">
        <f>SUM(Tabell15[[#This Row],[DCI, antal*]]/Tabell15[[#This Row],[CAN, antal]])</f>
        <v>2.4691358024691357E-2</v>
      </c>
    </row>
    <row r="55" spans="1:6" ht="14.5">
      <c r="A55" s="61" t="s">
        <v>78</v>
      </c>
      <c r="B55" s="62">
        <v>23249</v>
      </c>
      <c r="C55" s="62">
        <v>9152</v>
      </c>
      <c r="D55" s="62">
        <v>1538</v>
      </c>
      <c r="E55" s="62">
        <v>32401</v>
      </c>
      <c r="F55" s="63">
        <f>SUM(Tabell15[[#This Row],[DCI, antal*]]/Tabell15[[#This Row],[CAN, antal]])</f>
        <v>0.39365133984257389</v>
      </c>
    </row>
    <row r="56" spans="1:6" ht="14.5">
      <c r="A56" s="61" t="s">
        <v>79</v>
      </c>
      <c r="B56" s="62">
        <v>1521</v>
      </c>
      <c r="C56" s="62">
        <v>62</v>
      </c>
      <c r="D56" s="62">
        <v>37</v>
      </c>
      <c r="E56" s="62">
        <v>1583</v>
      </c>
      <c r="F56" s="63">
        <f>SUM(Tabell15[[#This Row],[DCI, antal*]]/Tabell15[[#This Row],[CAN, antal]])</f>
        <v>4.076265614727153E-2</v>
      </c>
    </row>
    <row r="57" spans="1:6" ht="14.5">
      <c r="A57" s="61" t="s">
        <v>80</v>
      </c>
      <c r="B57" s="62">
        <v>1960</v>
      </c>
      <c r="C57" s="62">
        <v>73</v>
      </c>
      <c r="D57" s="62">
        <v>23</v>
      </c>
      <c r="E57" s="62">
        <v>2033</v>
      </c>
      <c r="F57" s="63">
        <f>SUM(Tabell15[[#This Row],[DCI, antal*]]/Tabell15[[#This Row],[CAN, antal]])</f>
        <v>3.7244897959183676E-2</v>
      </c>
    </row>
    <row r="58" spans="1:6" ht="14.5">
      <c r="A58" s="61" t="s">
        <v>81</v>
      </c>
      <c r="B58" s="62">
        <v>349</v>
      </c>
      <c r="C58" s="62">
        <v>14</v>
      </c>
      <c r="D58" s="62">
        <v>35</v>
      </c>
      <c r="E58" s="62">
        <v>363</v>
      </c>
      <c r="F58" s="63">
        <f>SUM(Tabell15[[#This Row],[DCI, antal*]]/Tabell15[[#This Row],[CAN, antal]])</f>
        <v>4.0114613180515762E-2</v>
      </c>
    </row>
    <row r="59" spans="1:6" ht="14.5">
      <c r="A59" s="61" t="s">
        <v>82</v>
      </c>
      <c r="B59" s="62">
        <v>182918</v>
      </c>
      <c r="C59" s="62">
        <v>5860</v>
      </c>
      <c r="D59" s="62">
        <v>2121</v>
      </c>
      <c r="E59" s="62">
        <v>188778</v>
      </c>
      <c r="F59" s="63">
        <f>SUM(Tabell15[[#This Row],[DCI, antal*]]/Tabell15[[#This Row],[CAN, antal]])</f>
        <v>3.2036212947878284E-2</v>
      </c>
    </row>
    <row r="60" spans="1:6" ht="14.5">
      <c r="A60" s="61" t="s">
        <v>83</v>
      </c>
      <c r="B60" s="62">
        <v>380</v>
      </c>
      <c r="C60" s="62">
        <v>137</v>
      </c>
      <c r="D60" s="62">
        <v>75</v>
      </c>
      <c r="E60" s="62">
        <v>517</v>
      </c>
      <c r="F60" s="63">
        <f>SUM(Tabell15[[#This Row],[DCI, antal*]]/Tabell15[[#This Row],[CAN, antal]])</f>
        <v>0.36052631578947369</v>
      </c>
    </row>
    <row r="61" spans="1:6" ht="14.5">
      <c r="A61" s="61" t="s">
        <v>84</v>
      </c>
      <c r="B61" s="62">
        <v>601</v>
      </c>
      <c r="C61" s="62">
        <v>14</v>
      </c>
      <c r="D61" s="62">
        <v>16</v>
      </c>
      <c r="E61" s="62">
        <v>615</v>
      </c>
      <c r="F61" s="63">
        <f>SUM(Tabell15[[#This Row],[DCI, antal*]]/Tabell15[[#This Row],[CAN, antal]])</f>
        <v>2.329450915141431E-2</v>
      </c>
    </row>
    <row r="62" spans="1:6" ht="14.5">
      <c r="A62" s="61" t="s">
        <v>85</v>
      </c>
      <c r="B62" s="62">
        <v>2938</v>
      </c>
      <c r="C62" s="62">
        <v>101</v>
      </c>
      <c r="D62" s="62">
        <v>30</v>
      </c>
      <c r="E62" s="62">
        <v>3039</v>
      </c>
      <c r="F62" s="63">
        <f>SUM(Tabell15[[#This Row],[DCI, antal*]]/Tabell15[[#This Row],[CAN, antal]])</f>
        <v>3.4377127297481283E-2</v>
      </c>
    </row>
    <row r="63" spans="1:6" ht="14.5">
      <c r="A63" s="61" t="s">
        <v>86</v>
      </c>
      <c r="B63" s="62">
        <v>3293</v>
      </c>
      <c r="C63" s="62">
        <v>70</v>
      </c>
      <c r="D63" s="62">
        <v>124</v>
      </c>
      <c r="E63" s="62">
        <v>3363</v>
      </c>
      <c r="F63" s="63">
        <f>SUM(Tabell15[[#This Row],[DCI, antal*]]/Tabell15[[#This Row],[CAN, antal]])</f>
        <v>2.1257212268448223E-2</v>
      </c>
    </row>
    <row r="64" spans="1:6" ht="14.5">
      <c r="A64" s="61" t="s">
        <v>87</v>
      </c>
      <c r="B64" s="62">
        <v>1928</v>
      </c>
      <c r="C64" s="62">
        <v>16</v>
      </c>
      <c r="D64" s="62">
        <v>5</v>
      </c>
      <c r="E64" s="62">
        <v>1944</v>
      </c>
      <c r="F64" s="63">
        <f>SUM(Tabell15[[#This Row],[DCI, antal*]]/Tabell15[[#This Row],[CAN, antal]])</f>
        <v>8.2987551867219917E-3</v>
      </c>
    </row>
    <row r="65" spans="1:6" ht="14.5">
      <c r="A65" s="61" t="s">
        <v>88</v>
      </c>
      <c r="B65" s="62">
        <v>6411</v>
      </c>
      <c r="C65" s="62">
        <v>32</v>
      </c>
      <c r="D65" s="62">
        <v>79</v>
      </c>
      <c r="E65" s="62">
        <v>6443</v>
      </c>
      <c r="F65" s="63">
        <f>SUM(Tabell15[[#This Row],[DCI, antal*]]/Tabell15[[#This Row],[CAN, antal]])</f>
        <v>4.9914209951645609E-3</v>
      </c>
    </row>
    <row r="66" spans="1:6" ht="14.5">
      <c r="A66" s="61" t="s">
        <v>89</v>
      </c>
      <c r="B66" s="62">
        <v>81098</v>
      </c>
      <c r="C66" s="62">
        <v>4655</v>
      </c>
      <c r="D66" s="62">
        <v>2493</v>
      </c>
      <c r="E66" s="62">
        <v>85753</v>
      </c>
      <c r="F66" s="63">
        <f>SUM(Tabell15[[#This Row],[DCI, antal*]]/Tabell15[[#This Row],[CAN, antal]])</f>
        <v>5.739968926484007E-2</v>
      </c>
    </row>
    <row r="67" spans="1:6" ht="14.5">
      <c r="A67" s="61" t="s">
        <v>90</v>
      </c>
      <c r="B67" s="62">
        <v>4069</v>
      </c>
      <c r="C67" s="62">
        <v>29</v>
      </c>
      <c r="D67" s="62">
        <v>21</v>
      </c>
      <c r="E67" s="62">
        <v>4098</v>
      </c>
      <c r="F67" s="63">
        <f>SUM(Tabell15[[#This Row],[DCI, antal*]]/Tabell15[[#This Row],[CAN, antal]])</f>
        <v>7.1270582452691075E-3</v>
      </c>
    </row>
    <row r="68" spans="1:6" ht="14.5">
      <c r="A68" s="61" t="s">
        <v>91</v>
      </c>
      <c r="B68" s="62">
        <v>1910</v>
      </c>
      <c r="C68" s="62">
        <v>16</v>
      </c>
      <c r="D68" s="62">
        <v>14</v>
      </c>
      <c r="E68" s="62">
        <v>1926</v>
      </c>
      <c r="F68" s="63">
        <f>SUM(Tabell15[[#This Row],[DCI, antal*]]/Tabell15[[#This Row],[CAN, antal]])</f>
        <v>8.3769633507853412E-3</v>
      </c>
    </row>
    <row r="69" spans="1:6" ht="14.5">
      <c r="A69" s="61" t="s">
        <v>92</v>
      </c>
      <c r="B69" s="62">
        <v>6350</v>
      </c>
      <c r="C69" s="62">
        <v>402</v>
      </c>
      <c r="D69" s="62">
        <v>120</v>
      </c>
      <c r="E69" s="62">
        <v>6752</v>
      </c>
      <c r="F69" s="63">
        <f>SUM(Tabell15[[#This Row],[DCI, antal*]]/Tabell15[[#This Row],[CAN, antal]])</f>
        <v>6.3307086614173225E-2</v>
      </c>
    </row>
    <row r="70" spans="1:6" ht="14.5">
      <c r="A70" s="61" t="s">
        <v>93</v>
      </c>
      <c r="B70" s="62">
        <v>709</v>
      </c>
      <c r="C70" s="62">
        <v>21</v>
      </c>
      <c r="D70" s="62">
        <v>8</v>
      </c>
      <c r="E70" s="62">
        <v>730</v>
      </c>
      <c r="F70" s="63">
        <f>SUM(Tabell15[[#This Row],[DCI, antal*]]/Tabell15[[#This Row],[CAN, antal]])</f>
        <v>2.9619181946403384E-2</v>
      </c>
    </row>
    <row r="71" spans="1:6" ht="14.5">
      <c r="A71" s="61" t="s">
        <v>94</v>
      </c>
      <c r="B71" s="62">
        <v>11656</v>
      </c>
      <c r="C71" s="62">
        <v>188</v>
      </c>
      <c r="D71" s="62">
        <v>155</v>
      </c>
      <c r="E71" s="62">
        <v>11844</v>
      </c>
      <c r="F71" s="63">
        <f>SUM(Tabell15[[#This Row],[DCI, antal*]]/Tabell15[[#This Row],[CAN, antal]])</f>
        <v>1.6129032258064516E-2</v>
      </c>
    </row>
    <row r="72" spans="1:6" ht="14.5">
      <c r="A72" s="61" t="s">
        <v>95</v>
      </c>
      <c r="B72" s="62">
        <v>2330</v>
      </c>
      <c r="C72" s="62">
        <v>100</v>
      </c>
      <c r="D72" s="62">
        <v>36</v>
      </c>
      <c r="E72" s="62">
        <v>2430</v>
      </c>
      <c r="F72" s="63">
        <f>SUM(Tabell15[[#This Row],[DCI, antal*]]/Tabell15[[#This Row],[CAN, antal]])</f>
        <v>4.2918454935622317E-2</v>
      </c>
    </row>
    <row r="73" spans="1:6" ht="14.5">
      <c r="A73" s="61" t="s">
        <v>96</v>
      </c>
      <c r="B73" s="62">
        <v>48985</v>
      </c>
      <c r="C73" s="62">
        <v>1151</v>
      </c>
      <c r="D73" s="62">
        <v>634</v>
      </c>
      <c r="E73" s="62">
        <v>50136</v>
      </c>
      <c r="F73" s="63">
        <f>SUM(Tabell15[[#This Row],[DCI, antal*]]/Tabell15[[#This Row],[CAN, antal]])</f>
        <v>2.3496988874145145E-2</v>
      </c>
    </row>
    <row r="74" spans="1:6" ht="14.5">
      <c r="A74" s="61" t="s">
        <v>97</v>
      </c>
      <c r="B74" s="62">
        <v>586</v>
      </c>
      <c r="C74" s="62">
        <v>21</v>
      </c>
      <c r="D74" s="62">
        <v>11</v>
      </c>
      <c r="E74" s="62">
        <v>607</v>
      </c>
      <c r="F74" s="63">
        <f>SUM(Tabell15[[#This Row],[DCI, antal*]]/Tabell15[[#This Row],[CAN, antal]])</f>
        <v>3.5836177474402729E-2</v>
      </c>
    </row>
    <row r="75" spans="1:6" ht="14.5">
      <c r="A75" s="61" t="s">
        <v>98</v>
      </c>
      <c r="B75" s="62">
        <v>3377</v>
      </c>
      <c r="C75" s="62">
        <v>109</v>
      </c>
      <c r="D75" s="62">
        <v>61</v>
      </c>
      <c r="E75" s="62">
        <v>3486</v>
      </c>
      <c r="F75" s="63">
        <f>SUM(Tabell15[[#This Row],[DCI, antal*]]/Tabell15[[#This Row],[CAN, antal]])</f>
        <v>3.2277169084986672E-2</v>
      </c>
    </row>
    <row r="76" spans="1:6" ht="14.5">
      <c r="A76" s="61" t="s">
        <v>99</v>
      </c>
      <c r="B76" s="62">
        <v>11054</v>
      </c>
      <c r="C76" s="62">
        <v>747</v>
      </c>
      <c r="D76" s="62">
        <v>566</v>
      </c>
      <c r="E76" s="62">
        <v>11801</v>
      </c>
      <c r="F76" s="63">
        <f>SUM(Tabell15[[#This Row],[DCI, antal*]]/Tabell15[[#This Row],[CAN, antal]])</f>
        <v>6.7577347566491766E-2</v>
      </c>
    </row>
    <row r="77" spans="1:6" ht="14.5">
      <c r="A77" s="61" t="s">
        <v>100</v>
      </c>
      <c r="B77" s="62">
        <v>36860</v>
      </c>
      <c r="C77" s="62">
        <v>954</v>
      </c>
      <c r="D77" s="62">
        <v>663</v>
      </c>
      <c r="E77" s="62">
        <v>37814</v>
      </c>
      <c r="F77" s="63">
        <f>SUM(Tabell15[[#This Row],[DCI, antal*]]/Tabell15[[#This Row],[CAN, antal]])</f>
        <v>2.5881714595767769E-2</v>
      </c>
    </row>
    <row r="78" spans="1:6" ht="14.5">
      <c r="A78" s="61" t="s">
        <v>101</v>
      </c>
      <c r="B78" s="62">
        <v>2502</v>
      </c>
      <c r="C78" s="62">
        <v>48</v>
      </c>
      <c r="D78" s="62">
        <v>51</v>
      </c>
      <c r="E78" s="62">
        <v>2550</v>
      </c>
      <c r="F78" s="63">
        <f>SUM(Tabell15[[#This Row],[DCI, antal*]]/Tabell15[[#This Row],[CAN, antal]])</f>
        <v>1.9184652278177457E-2</v>
      </c>
    </row>
    <row r="79" spans="1:6" ht="14.5">
      <c r="A79" s="61" t="s">
        <v>102</v>
      </c>
      <c r="B79" s="62">
        <v>4021</v>
      </c>
      <c r="C79" s="62">
        <v>984</v>
      </c>
      <c r="D79" s="62">
        <v>994</v>
      </c>
      <c r="E79" s="62">
        <v>5005</v>
      </c>
      <c r="F79" s="63">
        <f>SUM(Tabell15[[#This Row],[DCI, antal*]]/Tabell15[[#This Row],[CAN, antal]])</f>
        <v>0.24471524496393932</v>
      </c>
    </row>
    <row r="80" spans="1:6" ht="14.5">
      <c r="A80" s="61" t="s">
        <v>103</v>
      </c>
      <c r="B80" s="62">
        <v>78</v>
      </c>
      <c r="C80" s="62">
        <v>13</v>
      </c>
      <c r="D80" s="62">
        <v>20</v>
      </c>
      <c r="E80" s="62">
        <v>91</v>
      </c>
      <c r="F80" s="63">
        <f>SUM(Tabell15[[#This Row],[DCI, antal*]]/Tabell15[[#This Row],[CAN, antal]])</f>
        <v>0.16666666666666666</v>
      </c>
    </row>
    <row r="81" spans="1:6" ht="14.5">
      <c r="A81" s="61" t="s">
        <v>104</v>
      </c>
      <c r="B81" s="62">
        <v>1230</v>
      </c>
      <c r="C81" s="62">
        <v>342</v>
      </c>
      <c r="D81" s="62">
        <v>1297</v>
      </c>
      <c r="E81" s="62">
        <v>1572</v>
      </c>
      <c r="F81" s="63">
        <f>SUM(Tabell15[[#This Row],[DCI, antal*]]/Tabell15[[#This Row],[CAN, antal]])</f>
        <v>0.2780487804878049</v>
      </c>
    </row>
    <row r="82" spans="1:6" ht="14.5">
      <c r="A82" s="61" t="s">
        <v>105</v>
      </c>
      <c r="B82" s="62">
        <v>7206</v>
      </c>
      <c r="C82" s="62">
        <v>1296</v>
      </c>
      <c r="D82" s="62">
        <v>3523</v>
      </c>
      <c r="E82" s="62">
        <v>8502</v>
      </c>
      <c r="F82" s="63">
        <f>SUM(Tabell15[[#This Row],[DCI, antal*]]/Tabell15[[#This Row],[CAN, antal]])</f>
        <v>0.17985012489592006</v>
      </c>
    </row>
    <row r="83" spans="1:6" ht="14.5">
      <c r="A83" s="61" t="s">
        <v>125</v>
      </c>
      <c r="B83" s="62">
        <v>1571</v>
      </c>
      <c r="C83" s="62">
        <v>158</v>
      </c>
      <c r="D83" s="62">
        <v>34</v>
      </c>
      <c r="E83" s="62">
        <v>1729</v>
      </c>
      <c r="F83" s="63">
        <f>SUM(Tabell15[[#This Row],[DCI, antal*]]/Tabell15[[#This Row],[CAN, antal]])</f>
        <v>0.10057288351368555</v>
      </c>
    </row>
    <row r="84" spans="1:6" ht="14.5">
      <c r="A84" s="61" t="s">
        <v>106</v>
      </c>
      <c r="B84" s="62">
        <v>361</v>
      </c>
      <c r="C84" s="62">
        <v>37</v>
      </c>
      <c r="D84" s="62">
        <v>34</v>
      </c>
      <c r="E84" s="62">
        <v>398</v>
      </c>
      <c r="F84" s="63">
        <f>SUM(Tabell15[[#This Row],[DCI, antal*]]/Tabell15[[#This Row],[CAN, antal]])</f>
        <v>0.10249307479224377</v>
      </c>
    </row>
    <row r="85" spans="1:6" ht="14.5">
      <c r="A85" s="61" t="s">
        <v>107</v>
      </c>
      <c r="B85" s="62">
        <v>66352</v>
      </c>
      <c r="C85" s="62">
        <v>1953</v>
      </c>
      <c r="D85" s="62">
        <v>604</v>
      </c>
      <c r="E85" s="62">
        <v>68305</v>
      </c>
      <c r="F85" s="63">
        <f>SUM(Tabell15[[#This Row],[DCI, antal*]]/Tabell15[[#This Row],[CAN, antal]])</f>
        <v>2.9433928140824694E-2</v>
      </c>
    </row>
    <row r="86" spans="1:6" ht="14.5">
      <c r="A86" s="61" t="s">
        <v>108</v>
      </c>
      <c r="B86" s="62"/>
      <c r="C86" s="62">
        <v>601</v>
      </c>
      <c r="D86" s="62">
        <v>134</v>
      </c>
      <c r="E86" s="62"/>
      <c r="F86" s="63"/>
    </row>
    <row r="87" spans="1:6" ht="14.5">
      <c r="A87" s="61" t="s">
        <v>109</v>
      </c>
      <c r="B87" s="62">
        <v>2480</v>
      </c>
      <c r="C87" s="62">
        <v>99</v>
      </c>
      <c r="D87" s="62">
        <v>14</v>
      </c>
      <c r="E87" s="62">
        <v>2579</v>
      </c>
      <c r="F87" s="63">
        <f>SUM(Tabell15[[#This Row],[DCI, antal*]]/Tabell15[[#This Row],[CAN, antal]])</f>
        <v>3.9919354838709675E-2</v>
      </c>
    </row>
    <row r="88" spans="1:6" ht="14.5">
      <c r="A88" s="61" t="s">
        <v>110</v>
      </c>
      <c r="B88" s="62">
        <v>526</v>
      </c>
      <c r="C88" s="62">
        <v>121</v>
      </c>
      <c r="D88" s="62">
        <v>12</v>
      </c>
      <c r="E88" s="62">
        <v>647</v>
      </c>
      <c r="F88" s="63">
        <f>SUM(Tabell15[[#This Row],[DCI, antal*]]/Tabell15[[#This Row],[CAN, antal]])</f>
        <v>0.23003802281368821</v>
      </c>
    </row>
    <row r="89" spans="1:6" ht="14.5">
      <c r="A89" s="61" t="s">
        <v>111</v>
      </c>
      <c r="B89" s="62">
        <v>5653</v>
      </c>
      <c r="C89" s="62">
        <v>1599</v>
      </c>
      <c r="D89" s="62">
        <v>488</v>
      </c>
      <c r="E89" s="62">
        <v>7252</v>
      </c>
      <c r="F89" s="63">
        <f>SUM(Tabell15[[#This Row],[DCI, antal*]]/Tabell15[[#This Row],[CAN, antal]])</f>
        <v>0.28285865911905184</v>
      </c>
    </row>
    <row r="90" spans="1:6" ht="14.5">
      <c r="A90" s="61" t="s">
        <v>112</v>
      </c>
      <c r="B90" s="62">
        <v>9825</v>
      </c>
      <c r="C90" s="62">
        <v>524</v>
      </c>
      <c r="D90" s="62">
        <v>82</v>
      </c>
      <c r="E90" s="62">
        <v>10349</v>
      </c>
      <c r="F90" s="63">
        <f>SUM(Tabell15[[#This Row],[DCI, antal*]]/Tabell15[[#This Row],[CAN, antal]])</f>
        <v>5.3333333333333337E-2</v>
      </c>
    </row>
    <row r="91" spans="1:6" ht="14.5">
      <c r="A91" s="61" t="s">
        <v>113</v>
      </c>
      <c r="B91" s="62">
        <v>13296</v>
      </c>
      <c r="C91" s="62">
        <v>1366</v>
      </c>
      <c r="D91" s="62">
        <v>256</v>
      </c>
      <c r="E91" s="62">
        <v>14662</v>
      </c>
      <c r="F91" s="63">
        <f>SUM(Tabell15[[#This Row],[DCI, antal*]]/Tabell15[[#This Row],[CAN, antal]])</f>
        <v>0.10273766546329723</v>
      </c>
    </row>
    <row r="92" spans="1:6" ht="14.5">
      <c r="A92" s="61" t="s">
        <v>114</v>
      </c>
      <c r="B92" s="62">
        <v>3322</v>
      </c>
      <c r="C92" s="62">
        <v>422</v>
      </c>
      <c r="D92" s="62">
        <v>162</v>
      </c>
      <c r="E92" s="62">
        <v>3744</v>
      </c>
      <c r="F92" s="63">
        <f>SUM(Tabell15[[#This Row],[DCI, antal*]]/Tabell15[[#This Row],[CAN, antal]])</f>
        <v>0.12703190848886214</v>
      </c>
    </row>
    <row r="93" spans="1:6" ht="14.5">
      <c r="A93" s="61" t="s">
        <v>115</v>
      </c>
      <c r="B93" s="62">
        <v>4370</v>
      </c>
      <c r="C93" s="62">
        <v>2316</v>
      </c>
      <c r="D93" s="62">
        <v>22</v>
      </c>
      <c r="E93" s="62">
        <v>6686</v>
      </c>
      <c r="F93" s="63">
        <f>SUM(Tabell15[[#This Row],[DCI, antal*]]/Tabell15[[#This Row],[CAN, antal]])</f>
        <v>0.52997711670480552</v>
      </c>
    </row>
    <row r="94" spans="1:6" ht="14.5">
      <c r="A94" s="61" t="s">
        <v>116</v>
      </c>
      <c r="B94" s="62">
        <v>2089</v>
      </c>
      <c r="C94" s="62">
        <v>1199</v>
      </c>
      <c r="D94" s="62">
        <v>17</v>
      </c>
      <c r="E94" s="62">
        <v>3288</v>
      </c>
      <c r="F94" s="63">
        <f>SUM(Tabell15[[#This Row],[DCI, antal*]]/Tabell15[[#This Row],[CAN, antal]])</f>
        <v>0.57395883197702247</v>
      </c>
    </row>
    <row r="95" spans="1:6" ht="14.5">
      <c r="A95" s="61" t="s">
        <v>117</v>
      </c>
      <c r="B95" s="62">
        <v>2494</v>
      </c>
      <c r="C95" s="62">
        <v>421</v>
      </c>
      <c r="D95" s="62">
        <v>2</v>
      </c>
      <c r="E95" s="62">
        <v>2915</v>
      </c>
      <c r="F95" s="63">
        <f>SUM(Tabell15[[#This Row],[DCI, antal*]]/Tabell15[[#This Row],[CAN, antal]])</f>
        <v>0.16880513231756214</v>
      </c>
    </row>
    <row r="96" spans="1:6" ht="14.5">
      <c r="A96" s="61" t="s">
        <v>118</v>
      </c>
      <c r="B96" s="62"/>
      <c r="C96" s="62">
        <v>67</v>
      </c>
      <c r="D96" s="62">
        <v>67</v>
      </c>
      <c r="E96" s="62"/>
      <c r="F96" s="63"/>
    </row>
    <row r="97" spans="1:6" ht="14.5">
      <c r="A97" s="61" t="s">
        <v>119</v>
      </c>
      <c r="B97" s="62"/>
      <c r="C97" s="62">
        <v>1040</v>
      </c>
      <c r="D97" s="62">
        <v>402</v>
      </c>
      <c r="E97" s="62"/>
      <c r="F97" s="63"/>
    </row>
    <row r="98" spans="1:6" ht="14.5">
      <c r="A98" s="61" t="s">
        <v>120</v>
      </c>
      <c r="B98" s="62">
        <v>113</v>
      </c>
      <c r="C98" s="62">
        <v>64</v>
      </c>
      <c r="D98" s="62">
        <v>184</v>
      </c>
      <c r="E98" s="62">
        <v>177</v>
      </c>
      <c r="F98" s="63">
        <f>SUM(Tabell15[[#This Row],[DCI, antal*]]/Tabell15[[#This Row],[CAN, antal]])</f>
        <v>0.5663716814159292</v>
      </c>
    </row>
    <row r="99" spans="1:6">
      <c r="A99" s="58" t="s">
        <v>8</v>
      </c>
    </row>
    <row r="100" spans="1:6">
      <c r="A100" s="58" t="s">
        <v>9</v>
      </c>
    </row>
    <row r="101" spans="1:6">
      <c r="A101" s="58" t="s">
        <v>132</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E7CD-344B-4129-A5D4-76FDCDF210ED}">
  <dimension ref="A1:G259"/>
  <sheetViews>
    <sheetView zoomScaleNormal="100" workbookViewId="0">
      <selection activeCell="A4" sqref="A4"/>
    </sheetView>
  </sheetViews>
  <sheetFormatPr defaultColWidth="9.296875" defaultRowHeight="13.5"/>
  <cols>
    <col min="1" max="2" width="9.296875" style="19"/>
    <col min="3" max="4" width="10.69921875" style="19" customWidth="1"/>
    <col min="5" max="5" width="11.296875" style="19" customWidth="1"/>
    <col min="6" max="6" width="9.296875" style="19" customWidth="1"/>
    <col min="7" max="16384" width="9.296875" style="19"/>
  </cols>
  <sheetData>
    <row r="1" spans="1:7">
      <c r="A1" s="66" t="s">
        <v>156</v>
      </c>
    </row>
    <row r="2" spans="1:7" ht="16.5">
      <c r="A2" s="55" t="s">
        <v>166</v>
      </c>
    </row>
    <row r="3" spans="1:7" ht="16.5">
      <c r="A3" s="56" t="s">
        <v>167</v>
      </c>
    </row>
    <row r="5" spans="1:7">
      <c r="A5" s="39" t="s">
        <v>54</v>
      </c>
      <c r="B5" s="39"/>
      <c r="C5" s="39"/>
      <c r="D5" s="39"/>
      <c r="E5" s="39"/>
      <c r="F5" s="39"/>
    </row>
    <row r="6" spans="1:7" ht="27">
      <c r="A6" s="47" t="s">
        <v>3</v>
      </c>
      <c r="B6" s="53" t="s">
        <v>122</v>
      </c>
      <c r="C6" s="53" t="s">
        <v>147</v>
      </c>
      <c r="D6" s="53" t="s">
        <v>123</v>
      </c>
      <c r="E6" s="53" t="s">
        <v>124</v>
      </c>
      <c r="F6" s="53" t="s">
        <v>131</v>
      </c>
      <c r="G6" s="44"/>
    </row>
    <row r="7" spans="1:7" ht="14.5">
      <c r="A7" s="61">
        <v>2005</v>
      </c>
      <c r="B7" s="62">
        <v>3467</v>
      </c>
      <c r="C7" s="62">
        <v>517</v>
      </c>
      <c r="D7" s="62">
        <v>227</v>
      </c>
      <c r="E7" s="62">
        <v>3984</v>
      </c>
      <c r="F7" s="63">
        <f>SUM(Tabell16[[#This Row],[DCI antal*]]/Tabell16[[#This Row],[CAN antal]])</f>
        <v>0.14912027689645227</v>
      </c>
    </row>
    <row r="8" spans="1:7" ht="14.5">
      <c r="A8" s="61">
        <v>2006</v>
      </c>
      <c r="B8" s="62">
        <v>3490</v>
      </c>
      <c r="C8" s="62">
        <v>547</v>
      </c>
      <c r="D8" s="62">
        <v>266</v>
      </c>
      <c r="E8" s="62">
        <v>4037</v>
      </c>
      <c r="F8" s="63">
        <f>SUM(Tabell16[[#This Row],[DCI antal*]]/Tabell16[[#This Row],[CAN antal]])</f>
        <v>0.15673352435530086</v>
      </c>
    </row>
    <row r="9" spans="1:7" ht="14.5">
      <c r="A9" s="61">
        <v>2007</v>
      </c>
      <c r="B9" s="62">
        <v>3614</v>
      </c>
      <c r="C9" s="62">
        <v>562</v>
      </c>
      <c r="D9" s="62">
        <v>245</v>
      </c>
      <c r="E9" s="62">
        <v>4176</v>
      </c>
      <c r="F9" s="63">
        <f>SUM(Tabell16[[#This Row],[DCI antal*]]/Tabell16[[#This Row],[CAN antal]])</f>
        <v>0.15550636413945768</v>
      </c>
    </row>
    <row r="10" spans="1:7" ht="14.5">
      <c r="A10" s="61">
        <v>2008</v>
      </c>
      <c r="B10" s="62">
        <v>3639</v>
      </c>
      <c r="C10" s="62">
        <v>543</v>
      </c>
      <c r="D10" s="62">
        <v>253</v>
      </c>
      <c r="E10" s="62">
        <v>4182</v>
      </c>
      <c r="F10" s="63">
        <f>SUM(Tabell16[[#This Row],[DCI antal*]]/Tabell16[[#This Row],[CAN antal]])</f>
        <v>0.14921681780708987</v>
      </c>
    </row>
    <row r="11" spans="1:7" ht="14.5">
      <c r="A11" s="61">
        <v>2009</v>
      </c>
      <c r="B11" s="62">
        <v>3814</v>
      </c>
      <c r="C11" s="62">
        <v>530</v>
      </c>
      <c r="D11" s="62">
        <v>255</v>
      </c>
      <c r="E11" s="62">
        <v>4344</v>
      </c>
      <c r="F11" s="63">
        <f>SUM(Tabell16[[#This Row],[DCI antal*]]/Tabell16[[#This Row],[CAN antal]])</f>
        <v>0.13896171997902465</v>
      </c>
    </row>
    <row r="12" spans="1:7" ht="14.5">
      <c r="A12" s="61">
        <v>2010</v>
      </c>
      <c r="B12" s="62">
        <v>3903</v>
      </c>
      <c r="C12" s="62">
        <v>544</v>
      </c>
      <c r="D12" s="62">
        <v>229</v>
      </c>
      <c r="E12" s="62">
        <v>4447</v>
      </c>
      <c r="F12" s="63">
        <f>SUM(Tabell16[[#This Row],[DCI antal*]]/Tabell16[[#This Row],[CAN antal]])</f>
        <v>0.1393799641301563</v>
      </c>
    </row>
    <row r="13" spans="1:7" ht="14.5">
      <c r="A13" s="61">
        <v>2011</v>
      </c>
      <c r="B13" s="62">
        <v>4007</v>
      </c>
      <c r="C13" s="62">
        <v>538</v>
      </c>
      <c r="D13" s="62">
        <v>227</v>
      </c>
      <c r="E13" s="62">
        <v>4545</v>
      </c>
      <c r="F13" s="63">
        <f>SUM(Tabell16[[#This Row],[DCI antal*]]/Tabell16[[#This Row],[CAN antal]])</f>
        <v>0.13426503618667332</v>
      </c>
    </row>
    <row r="14" spans="1:7" ht="14.5">
      <c r="A14" s="61">
        <v>2012</v>
      </c>
      <c r="B14" s="62">
        <v>3986</v>
      </c>
      <c r="C14" s="62">
        <v>492</v>
      </c>
      <c r="D14" s="62">
        <v>236</v>
      </c>
      <c r="E14" s="62">
        <v>4478</v>
      </c>
      <c r="F14" s="63">
        <f>SUM(Tabell16[[#This Row],[DCI antal*]]/Tabell16[[#This Row],[CAN antal]])</f>
        <v>0.12343201204214752</v>
      </c>
    </row>
    <row r="15" spans="1:7" ht="14.5">
      <c r="A15" s="61">
        <v>2013</v>
      </c>
      <c r="B15" s="62">
        <v>3981</v>
      </c>
      <c r="C15" s="62">
        <v>576</v>
      </c>
      <c r="D15" s="62">
        <v>234</v>
      </c>
      <c r="E15" s="62">
        <v>4557</v>
      </c>
      <c r="F15" s="63">
        <f>SUM(Tabell16[[#This Row],[DCI antal*]]/Tabell16[[#This Row],[CAN antal]])</f>
        <v>0.14468726450640543</v>
      </c>
    </row>
    <row r="16" spans="1:7" ht="14.5">
      <c r="A16" s="61">
        <v>2014</v>
      </c>
      <c r="B16" s="62">
        <v>4180</v>
      </c>
      <c r="C16" s="62">
        <v>535</v>
      </c>
      <c r="D16" s="62">
        <v>237</v>
      </c>
      <c r="E16" s="62">
        <v>4715</v>
      </c>
      <c r="F16" s="63">
        <f>SUM(Tabell16[[#This Row],[DCI antal*]]/Tabell16[[#This Row],[CAN antal]])</f>
        <v>0.12799043062200957</v>
      </c>
    </row>
    <row r="17" spans="1:6" ht="14.5">
      <c r="A17" s="61">
        <v>2015</v>
      </c>
      <c r="B17" s="62">
        <v>4276</v>
      </c>
      <c r="C17" s="62">
        <v>544</v>
      </c>
      <c r="D17" s="62">
        <v>248</v>
      </c>
      <c r="E17" s="62">
        <v>4820</v>
      </c>
      <c r="F17" s="63">
        <f>SUM(Tabell16[[#This Row],[DCI antal*]]/Tabell16[[#This Row],[CAN antal]])</f>
        <v>0.12722170252572498</v>
      </c>
    </row>
    <row r="18" spans="1:6" ht="14.5">
      <c r="A18" s="61">
        <v>2016</v>
      </c>
      <c r="B18" s="62">
        <v>4303</v>
      </c>
      <c r="C18" s="62">
        <v>547</v>
      </c>
      <c r="D18" s="62">
        <v>255</v>
      </c>
      <c r="E18" s="62">
        <v>4850</v>
      </c>
      <c r="F18" s="63">
        <f>SUM(Tabell16[[#This Row],[DCI antal*]]/Tabell16[[#This Row],[CAN antal]])</f>
        <v>0.12712061352544737</v>
      </c>
    </row>
    <row r="19" spans="1:6" ht="14.5">
      <c r="A19" s="61">
        <v>2017</v>
      </c>
      <c r="B19" s="62">
        <v>4379</v>
      </c>
      <c r="C19" s="62">
        <v>558</v>
      </c>
      <c r="D19" s="62">
        <v>280</v>
      </c>
      <c r="E19" s="62">
        <v>4937</v>
      </c>
      <c r="F19" s="63">
        <f>SUM(Tabell16[[#This Row],[DCI antal*]]/Tabell16[[#This Row],[CAN antal]])</f>
        <v>0.12742635304864125</v>
      </c>
    </row>
    <row r="20" spans="1:6" ht="14.5">
      <c r="A20" s="61">
        <v>2018</v>
      </c>
      <c r="B20" s="62">
        <v>4701</v>
      </c>
      <c r="C20" s="62">
        <v>507</v>
      </c>
      <c r="D20" s="62">
        <v>250</v>
      </c>
      <c r="E20" s="62">
        <v>5208</v>
      </c>
      <c r="F20" s="63">
        <f>SUM(Tabell16[[#This Row],[DCI antal*]]/Tabell16[[#This Row],[CAN antal]])</f>
        <v>0.10784939374601149</v>
      </c>
    </row>
    <row r="21" spans="1:6" ht="14.5">
      <c r="A21" s="61">
        <v>2019</v>
      </c>
      <c r="B21" s="62">
        <v>4561</v>
      </c>
      <c r="C21" s="62">
        <v>493</v>
      </c>
      <c r="D21" s="62">
        <v>218</v>
      </c>
      <c r="E21" s="62">
        <v>5054</v>
      </c>
      <c r="F21" s="63">
        <f>SUM(Tabell16[[#This Row],[DCI antal*]]/Tabell16[[#This Row],[CAN antal]])</f>
        <v>0.1080903310677483</v>
      </c>
    </row>
    <row r="22" spans="1:6" ht="14.5">
      <c r="A22" s="61">
        <v>2020</v>
      </c>
      <c r="B22" s="62">
        <v>4410</v>
      </c>
      <c r="C22" s="62">
        <v>486</v>
      </c>
      <c r="D22" s="62">
        <v>285</v>
      </c>
      <c r="E22" s="62">
        <v>4896</v>
      </c>
      <c r="F22" s="63">
        <f>SUM(Tabell16[[#This Row],[DCI antal*]]/Tabell16[[#This Row],[CAN antal]])</f>
        <v>0.11020408163265306</v>
      </c>
    </row>
    <row r="23" spans="1:6" ht="14.5">
      <c r="A23" s="61">
        <v>2021</v>
      </c>
      <c r="B23" s="62">
        <v>4600</v>
      </c>
      <c r="C23" s="62">
        <v>513</v>
      </c>
      <c r="D23" s="62">
        <v>323</v>
      </c>
      <c r="E23" s="62">
        <v>5113</v>
      </c>
      <c r="F23" s="63">
        <f>SUM(Tabell16[[#This Row],[DCI antal*]]/Tabell16[[#This Row],[CAN antal]])</f>
        <v>0.11152173913043478</v>
      </c>
    </row>
    <row r="24" spans="1:6" ht="14.5">
      <c r="A24" s="61">
        <v>2022</v>
      </c>
      <c r="B24" s="62">
        <v>4433</v>
      </c>
      <c r="C24" s="62">
        <v>381</v>
      </c>
      <c r="D24" s="62">
        <v>349</v>
      </c>
      <c r="E24" s="62">
        <v>4814</v>
      </c>
      <c r="F24" s="63">
        <f>SUM(Tabell16[[#This Row],[DCI antal*]]/Tabell16[[#This Row],[CAN antal]])</f>
        <v>8.5946311752763363E-2</v>
      </c>
    </row>
    <row r="26" spans="1:6">
      <c r="A26" s="39" t="s">
        <v>126</v>
      </c>
      <c r="B26" s="39"/>
      <c r="C26" s="39"/>
      <c r="D26" s="39"/>
      <c r="E26" s="39"/>
      <c r="F26" s="39"/>
    </row>
    <row r="27" spans="1:6" ht="27">
      <c r="A27" s="47" t="s">
        <v>3</v>
      </c>
      <c r="B27" s="53" t="s">
        <v>122</v>
      </c>
      <c r="C27" s="53" t="s">
        <v>147</v>
      </c>
      <c r="D27" s="53" t="s">
        <v>123</v>
      </c>
      <c r="E27" s="53" t="s">
        <v>124</v>
      </c>
      <c r="F27" s="53" t="s">
        <v>131</v>
      </c>
    </row>
    <row r="28" spans="1:6" ht="14.5">
      <c r="A28" s="61">
        <v>2005</v>
      </c>
      <c r="B28" s="62">
        <v>482</v>
      </c>
      <c r="C28" s="62">
        <v>214</v>
      </c>
      <c r="D28" s="62">
        <v>103</v>
      </c>
      <c r="E28" s="62">
        <v>696</v>
      </c>
      <c r="F28" s="63">
        <f>SUM(Tabell17[[#This Row],[DCI antal*]]/Tabell17[[#This Row],[CAN antal]])</f>
        <v>0.44398340248962653</v>
      </c>
    </row>
    <row r="29" spans="1:6" ht="14.5">
      <c r="A29" s="61">
        <v>2006</v>
      </c>
      <c r="B29" s="62">
        <v>429</v>
      </c>
      <c r="C29" s="62">
        <v>247</v>
      </c>
      <c r="D29" s="62">
        <v>99</v>
      </c>
      <c r="E29" s="62">
        <v>676</v>
      </c>
      <c r="F29" s="63">
        <f>SUM(Tabell17[[#This Row],[DCI antal*]]/Tabell17[[#This Row],[CAN antal]])</f>
        <v>0.5757575757575758</v>
      </c>
    </row>
    <row r="30" spans="1:6" ht="14.5">
      <c r="A30" s="61">
        <v>2007</v>
      </c>
      <c r="B30" s="62">
        <v>433</v>
      </c>
      <c r="C30" s="62">
        <v>253</v>
      </c>
      <c r="D30" s="62">
        <v>111</v>
      </c>
      <c r="E30" s="62">
        <v>686</v>
      </c>
      <c r="F30" s="63">
        <f>SUM(Tabell17[[#This Row],[DCI antal*]]/Tabell17[[#This Row],[CAN antal]])</f>
        <v>0.58429561200923785</v>
      </c>
    </row>
    <row r="31" spans="1:6" ht="14.5">
      <c r="A31" s="61">
        <v>2008</v>
      </c>
      <c r="B31" s="62">
        <v>500</v>
      </c>
      <c r="C31" s="62">
        <v>247</v>
      </c>
      <c r="D31" s="62">
        <v>79</v>
      </c>
      <c r="E31" s="62">
        <v>747</v>
      </c>
      <c r="F31" s="63">
        <f>SUM(Tabell17[[#This Row],[DCI antal*]]/Tabell17[[#This Row],[CAN antal]])</f>
        <v>0.49399999999999999</v>
      </c>
    </row>
    <row r="32" spans="1:6" ht="14.5">
      <c r="A32" s="61">
        <v>2009</v>
      </c>
      <c r="B32" s="62">
        <v>561</v>
      </c>
      <c r="C32" s="62">
        <v>239</v>
      </c>
      <c r="D32" s="62">
        <v>95</v>
      </c>
      <c r="E32" s="62">
        <v>800</v>
      </c>
      <c r="F32" s="63">
        <f>SUM(Tabell17[[#This Row],[DCI antal*]]/Tabell17[[#This Row],[CAN antal]])</f>
        <v>0.42602495543672014</v>
      </c>
    </row>
    <row r="33" spans="1:6" ht="14.5">
      <c r="A33" s="61">
        <v>2010</v>
      </c>
      <c r="B33" s="62">
        <v>559</v>
      </c>
      <c r="C33" s="62">
        <v>243</v>
      </c>
      <c r="D33" s="62">
        <v>68</v>
      </c>
      <c r="E33" s="62">
        <v>802</v>
      </c>
      <c r="F33" s="63">
        <f>SUM(Tabell17[[#This Row],[DCI antal*]]/Tabell17[[#This Row],[CAN antal]])</f>
        <v>0.43470483005366728</v>
      </c>
    </row>
    <row r="34" spans="1:6" ht="14.5">
      <c r="A34" s="61">
        <v>2011</v>
      </c>
      <c r="B34" s="62">
        <v>607</v>
      </c>
      <c r="C34" s="62">
        <v>199</v>
      </c>
      <c r="D34" s="62">
        <v>67</v>
      </c>
      <c r="E34" s="62">
        <v>806</v>
      </c>
      <c r="F34" s="63">
        <f>SUM(Tabell17[[#This Row],[DCI antal*]]/Tabell17[[#This Row],[CAN antal]])</f>
        <v>0.32784184514003295</v>
      </c>
    </row>
    <row r="35" spans="1:6" ht="14.5">
      <c r="A35" s="61">
        <v>2012</v>
      </c>
      <c r="B35" s="62">
        <v>598</v>
      </c>
      <c r="C35" s="62">
        <v>178</v>
      </c>
      <c r="D35" s="62">
        <v>74</v>
      </c>
      <c r="E35" s="62">
        <v>776</v>
      </c>
      <c r="F35" s="63">
        <f>SUM(Tabell17[[#This Row],[DCI antal*]]/Tabell17[[#This Row],[CAN antal]])</f>
        <v>0.2976588628762542</v>
      </c>
    </row>
    <row r="36" spans="1:6" ht="14.5">
      <c r="A36" s="61">
        <v>2013</v>
      </c>
      <c r="B36" s="62">
        <v>719</v>
      </c>
      <c r="C36" s="62">
        <v>198</v>
      </c>
      <c r="D36" s="62">
        <v>76</v>
      </c>
      <c r="E36" s="62">
        <v>917</v>
      </c>
      <c r="F36" s="63">
        <f>SUM(Tabell17[[#This Row],[DCI antal*]]/Tabell17[[#This Row],[CAN antal]])</f>
        <v>0.27538247566063978</v>
      </c>
    </row>
    <row r="37" spans="1:6" ht="14.5">
      <c r="A37" s="61">
        <v>2014</v>
      </c>
      <c r="B37" s="62">
        <v>758</v>
      </c>
      <c r="C37" s="62">
        <v>215</v>
      </c>
      <c r="D37" s="62">
        <v>88</v>
      </c>
      <c r="E37" s="62">
        <v>973</v>
      </c>
      <c r="F37" s="63">
        <f>SUM(Tabell17[[#This Row],[DCI antal*]]/Tabell17[[#This Row],[CAN antal]])</f>
        <v>0.28364116094986808</v>
      </c>
    </row>
    <row r="38" spans="1:6" ht="14.5">
      <c r="A38" s="61">
        <v>2015</v>
      </c>
      <c r="B38" s="62">
        <v>719</v>
      </c>
      <c r="C38" s="62">
        <v>179</v>
      </c>
      <c r="D38" s="62">
        <v>79</v>
      </c>
      <c r="E38" s="62">
        <v>898</v>
      </c>
      <c r="F38" s="63">
        <f>SUM(Tabell17[[#This Row],[DCI antal*]]/Tabell17[[#This Row],[CAN antal]])</f>
        <v>0.24895688456189152</v>
      </c>
    </row>
    <row r="39" spans="1:6" ht="14.5">
      <c r="A39" s="61">
        <v>2016</v>
      </c>
      <c r="B39" s="62">
        <v>793</v>
      </c>
      <c r="C39" s="62">
        <v>181</v>
      </c>
      <c r="D39" s="62">
        <v>81</v>
      </c>
      <c r="E39" s="62">
        <v>974</v>
      </c>
      <c r="F39" s="63">
        <f>SUM(Tabell17[[#This Row],[DCI antal*]]/Tabell17[[#This Row],[CAN antal]])</f>
        <v>0.22824716267339218</v>
      </c>
    </row>
    <row r="40" spans="1:6" ht="14.5">
      <c r="A40" s="61">
        <v>2017</v>
      </c>
      <c r="B40" s="62">
        <v>826</v>
      </c>
      <c r="C40" s="62">
        <v>200</v>
      </c>
      <c r="D40" s="62">
        <v>75</v>
      </c>
      <c r="E40" s="62">
        <v>1026</v>
      </c>
      <c r="F40" s="63">
        <f>SUM(Tabell17[[#This Row],[DCI antal*]]/Tabell17[[#This Row],[CAN antal]])</f>
        <v>0.24213075060532688</v>
      </c>
    </row>
    <row r="41" spans="1:6" ht="14.5">
      <c r="A41" s="61">
        <v>2018</v>
      </c>
      <c r="B41" s="62">
        <v>916</v>
      </c>
      <c r="C41" s="62">
        <v>205</v>
      </c>
      <c r="D41" s="62">
        <v>70</v>
      </c>
      <c r="E41" s="62">
        <v>1121</v>
      </c>
      <c r="F41" s="63">
        <f>SUM(Tabell17[[#This Row],[DCI antal*]]/Tabell17[[#This Row],[CAN antal]])</f>
        <v>0.22379912663755458</v>
      </c>
    </row>
    <row r="42" spans="1:6" ht="14.5">
      <c r="A42" s="61">
        <v>2019</v>
      </c>
      <c r="B42" s="62">
        <v>899</v>
      </c>
      <c r="C42" s="62">
        <v>207</v>
      </c>
      <c r="D42" s="62">
        <v>70</v>
      </c>
      <c r="E42" s="62">
        <v>1106</v>
      </c>
      <c r="F42" s="63">
        <f>SUM(Tabell17[[#This Row],[DCI antal*]]/Tabell17[[#This Row],[CAN antal]])</f>
        <v>0.23025583982202447</v>
      </c>
    </row>
    <row r="43" spans="1:6" ht="14.5">
      <c r="A43" s="61">
        <v>2020</v>
      </c>
      <c r="B43" s="62">
        <v>774</v>
      </c>
      <c r="C43" s="62">
        <v>181</v>
      </c>
      <c r="D43" s="62">
        <v>78</v>
      </c>
      <c r="E43" s="62">
        <v>955</v>
      </c>
      <c r="F43" s="63">
        <f>SUM(Tabell17[[#This Row],[DCI antal*]]/Tabell17[[#This Row],[CAN antal]])</f>
        <v>0.23385012919896642</v>
      </c>
    </row>
    <row r="44" spans="1:6" ht="14.5">
      <c r="A44" s="61">
        <v>2021</v>
      </c>
      <c r="B44" s="62">
        <v>868</v>
      </c>
      <c r="C44" s="62">
        <v>201</v>
      </c>
      <c r="D44" s="62">
        <v>74</v>
      </c>
      <c r="E44" s="62">
        <v>1069</v>
      </c>
      <c r="F44" s="63">
        <f>SUM(Tabell17[[#This Row],[DCI antal*]]/Tabell17[[#This Row],[CAN antal]])</f>
        <v>0.23156682027649769</v>
      </c>
    </row>
    <row r="45" spans="1:6" ht="14.5">
      <c r="A45" s="61">
        <v>2022</v>
      </c>
      <c r="B45" s="62">
        <v>852</v>
      </c>
      <c r="C45" s="62">
        <v>151</v>
      </c>
      <c r="D45" s="62">
        <v>64</v>
      </c>
      <c r="E45" s="62">
        <v>1003</v>
      </c>
      <c r="F45" s="63">
        <f>SUM(Tabell17[[#This Row],[DCI antal*]]/Tabell17[[#This Row],[CAN antal]])</f>
        <v>0.17723004694835681</v>
      </c>
    </row>
    <row r="47" spans="1:6">
      <c r="A47" s="39" t="s">
        <v>78</v>
      </c>
      <c r="B47" s="39"/>
      <c r="C47" s="39"/>
      <c r="D47" s="39"/>
      <c r="E47" s="39"/>
      <c r="F47" s="39"/>
    </row>
    <row r="48" spans="1:6" ht="27">
      <c r="A48" s="47" t="s">
        <v>3</v>
      </c>
      <c r="B48" s="53" t="s">
        <v>122</v>
      </c>
      <c r="C48" s="53" t="s">
        <v>147</v>
      </c>
      <c r="D48" s="53" t="s">
        <v>123</v>
      </c>
      <c r="E48" s="53" t="s">
        <v>124</v>
      </c>
      <c r="F48" s="53" t="s">
        <v>131</v>
      </c>
    </row>
    <row r="49" spans="1:6" ht="14.5">
      <c r="A49" s="61">
        <v>2005</v>
      </c>
      <c r="B49" s="62">
        <v>922</v>
      </c>
      <c r="C49" s="62">
        <v>499</v>
      </c>
      <c r="D49" s="62">
        <v>105</v>
      </c>
      <c r="E49" s="62">
        <v>1421</v>
      </c>
      <c r="F49" s="63">
        <f>SUM(Tabell18[[#This Row],[DCI antal*]]/Tabell18[[#This Row],[CAN antal]])</f>
        <v>0.54121475054229939</v>
      </c>
    </row>
    <row r="50" spans="1:6" ht="14.5">
      <c r="A50" s="61">
        <v>2006</v>
      </c>
      <c r="B50" s="62">
        <v>888</v>
      </c>
      <c r="C50" s="62">
        <v>577</v>
      </c>
      <c r="D50" s="62">
        <v>103</v>
      </c>
      <c r="E50" s="62">
        <v>1465</v>
      </c>
      <c r="F50" s="63">
        <f>SUM(Tabell18[[#This Row],[DCI antal*]]/Tabell18[[#This Row],[CAN antal]])</f>
        <v>0.64977477477477474</v>
      </c>
    </row>
    <row r="51" spans="1:6" ht="14.5">
      <c r="A51" s="61">
        <v>2007</v>
      </c>
      <c r="B51" s="62">
        <v>950</v>
      </c>
      <c r="C51" s="62">
        <v>547</v>
      </c>
      <c r="D51" s="62">
        <v>81</v>
      </c>
      <c r="E51" s="62">
        <v>1497</v>
      </c>
      <c r="F51" s="63">
        <f>SUM(Tabell18[[#This Row],[DCI antal*]]/Tabell18[[#This Row],[CAN antal]])</f>
        <v>0.57578947368421052</v>
      </c>
    </row>
    <row r="52" spans="1:6" ht="14.5">
      <c r="A52" s="61">
        <v>2008</v>
      </c>
      <c r="B52" s="62">
        <v>887</v>
      </c>
      <c r="C52" s="62">
        <v>630</v>
      </c>
      <c r="D52" s="62">
        <v>92</v>
      </c>
      <c r="E52" s="62">
        <v>1517</v>
      </c>
      <c r="F52" s="63">
        <f>SUM(Tabell18[[#This Row],[DCI antal*]]/Tabell18[[#This Row],[CAN antal]])</f>
        <v>0.71025930101465617</v>
      </c>
    </row>
    <row r="53" spans="1:6" ht="14.5">
      <c r="A53" s="61">
        <v>2009</v>
      </c>
      <c r="B53" s="62">
        <v>983</v>
      </c>
      <c r="C53" s="62">
        <v>575</v>
      </c>
      <c r="D53" s="62">
        <v>78</v>
      </c>
      <c r="E53" s="62">
        <v>1558</v>
      </c>
      <c r="F53" s="63">
        <f>SUM(Tabell18[[#This Row],[DCI antal*]]/Tabell18[[#This Row],[CAN antal]])</f>
        <v>0.58494404883011186</v>
      </c>
    </row>
    <row r="54" spans="1:6" ht="14.5">
      <c r="A54" s="61">
        <v>2010</v>
      </c>
      <c r="B54" s="62">
        <v>1073</v>
      </c>
      <c r="C54" s="62">
        <v>536</v>
      </c>
      <c r="D54" s="62">
        <v>76</v>
      </c>
      <c r="E54" s="62">
        <v>1609</v>
      </c>
      <c r="F54" s="63">
        <f>SUM(Tabell18[[#This Row],[DCI antal*]]/Tabell18[[#This Row],[CAN antal]])</f>
        <v>0.49953401677539611</v>
      </c>
    </row>
    <row r="55" spans="1:6" ht="14.5">
      <c r="A55" s="61">
        <v>2011</v>
      </c>
      <c r="B55" s="62">
        <v>1126</v>
      </c>
      <c r="C55" s="62">
        <v>526</v>
      </c>
      <c r="D55" s="62">
        <v>87</v>
      </c>
      <c r="E55" s="62">
        <v>1652</v>
      </c>
      <c r="F55" s="63">
        <f>SUM(Tabell18[[#This Row],[DCI antal*]]/Tabell18[[#This Row],[CAN antal]])</f>
        <v>0.46714031971580816</v>
      </c>
    </row>
    <row r="56" spans="1:6" ht="14.5">
      <c r="A56" s="61">
        <v>2012</v>
      </c>
      <c r="B56" s="62">
        <v>1137</v>
      </c>
      <c r="C56" s="62">
        <v>517</v>
      </c>
      <c r="D56" s="62">
        <v>81</v>
      </c>
      <c r="E56" s="62">
        <v>1654</v>
      </c>
      <c r="F56" s="63">
        <f>SUM(Tabell18[[#This Row],[DCI antal*]]/Tabell18[[#This Row],[CAN antal]])</f>
        <v>0.45470536499560249</v>
      </c>
    </row>
    <row r="57" spans="1:6" ht="14.5">
      <c r="A57" s="61">
        <v>2013</v>
      </c>
      <c r="B57" s="62">
        <v>1294</v>
      </c>
      <c r="C57" s="62">
        <v>505</v>
      </c>
      <c r="D57" s="62">
        <v>81</v>
      </c>
      <c r="E57" s="62">
        <v>1799</v>
      </c>
      <c r="F57" s="63">
        <f>SUM(Tabell18[[#This Row],[DCI antal*]]/Tabell18[[#This Row],[CAN antal]])</f>
        <v>0.39026275115919629</v>
      </c>
    </row>
    <row r="58" spans="1:6" ht="14.5">
      <c r="A58" s="61">
        <v>2014</v>
      </c>
      <c r="B58" s="62">
        <v>1382</v>
      </c>
      <c r="C58" s="62">
        <v>508</v>
      </c>
      <c r="D58" s="62">
        <v>76</v>
      </c>
      <c r="E58" s="62">
        <v>1890</v>
      </c>
      <c r="F58" s="63">
        <f>SUM(Tabell18[[#This Row],[DCI antal*]]/Tabell18[[#This Row],[CAN antal]])</f>
        <v>0.36758321273516642</v>
      </c>
    </row>
    <row r="59" spans="1:6" ht="14.5">
      <c r="A59" s="61">
        <v>2015</v>
      </c>
      <c r="B59" s="62">
        <v>1414</v>
      </c>
      <c r="C59" s="62">
        <v>490</v>
      </c>
      <c r="D59" s="62">
        <v>93</v>
      </c>
      <c r="E59" s="62">
        <v>1904</v>
      </c>
      <c r="F59" s="63">
        <f>SUM(Tabell18[[#This Row],[DCI antal*]]/Tabell18[[#This Row],[CAN antal]])</f>
        <v>0.34653465346534651</v>
      </c>
    </row>
    <row r="60" spans="1:6" ht="14.5">
      <c r="A60" s="61">
        <v>2016</v>
      </c>
      <c r="B60" s="62">
        <v>1458</v>
      </c>
      <c r="C60" s="62">
        <v>507</v>
      </c>
      <c r="D60" s="62">
        <v>76</v>
      </c>
      <c r="E60" s="62">
        <v>1965</v>
      </c>
      <c r="F60" s="63">
        <f>SUM(Tabell18[[#This Row],[DCI antal*]]/Tabell18[[#This Row],[CAN antal]])</f>
        <v>0.34773662551440332</v>
      </c>
    </row>
    <row r="61" spans="1:6" ht="14.5">
      <c r="A61" s="61">
        <v>2017</v>
      </c>
      <c r="B61" s="62">
        <v>1588</v>
      </c>
      <c r="C61" s="62">
        <v>496</v>
      </c>
      <c r="D61" s="62">
        <v>68</v>
      </c>
      <c r="E61" s="62">
        <v>2084</v>
      </c>
      <c r="F61" s="63">
        <f>SUM(Tabell18[[#This Row],[DCI antal*]]/Tabell18[[#This Row],[CAN antal]])</f>
        <v>0.31234256926952142</v>
      </c>
    </row>
    <row r="62" spans="1:6" ht="14.5">
      <c r="A62" s="61">
        <v>2018</v>
      </c>
      <c r="B62" s="62">
        <v>1499</v>
      </c>
      <c r="C62" s="62">
        <v>509</v>
      </c>
      <c r="D62" s="62">
        <v>77</v>
      </c>
      <c r="E62" s="62">
        <v>2008</v>
      </c>
      <c r="F62" s="63">
        <f>SUM(Tabell18[[#This Row],[DCI antal*]]/Tabell18[[#This Row],[CAN antal]])</f>
        <v>0.33955970647098066</v>
      </c>
    </row>
    <row r="63" spans="1:6" ht="14.5">
      <c r="A63" s="61">
        <v>2019</v>
      </c>
      <c r="B63" s="62">
        <v>1608</v>
      </c>
      <c r="C63" s="62">
        <v>436</v>
      </c>
      <c r="D63" s="62">
        <v>80</v>
      </c>
      <c r="E63" s="62">
        <v>2044</v>
      </c>
      <c r="F63" s="63">
        <f>SUM(Tabell18[[#This Row],[DCI antal*]]/Tabell18[[#This Row],[CAN antal]])</f>
        <v>0.27114427860696516</v>
      </c>
    </row>
    <row r="64" spans="1:6" ht="14.5">
      <c r="A64" s="61">
        <v>2020</v>
      </c>
      <c r="B64" s="62">
        <v>1631</v>
      </c>
      <c r="C64" s="62">
        <v>487</v>
      </c>
      <c r="D64" s="62">
        <v>93</v>
      </c>
      <c r="E64" s="62">
        <v>2118</v>
      </c>
      <c r="F64" s="63">
        <f>SUM(Tabell18[[#This Row],[DCI antal*]]/Tabell18[[#This Row],[CAN antal]])</f>
        <v>0.29858982219497243</v>
      </c>
    </row>
    <row r="65" spans="1:6" ht="14.5">
      <c r="A65" s="61">
        <v>2021</v>
      </c>
      <c r="B65" s="62">
        <v>1711</v>
      </c>
      <c r="C65" s="62">
        <v>474</v>
      </c>
      <c r="D65" s="62">
        <v>103</v>
      </c>
      <c r="E65" s="62">
        <v>2185</v>
      </c>
      <c r="F65" s="63">
        <f>SUM(Tabell18[[#This Row],[DCI antal*]]/Tabell18[[#This Row],[CAN antal]])</f>
        <v>0.27703097603740501</v>
      </c>
    </row>
    <row r="66" spans="1:6" ht="14.5">
      <c r="A66" s="61">
        <v>2022</v>
      </c>
      <c r="B66" s="62">
        <v>1698</v>
      </c>
      <c r="C66" s="62">
        <v>333</v>
      </c>
      <c r="D66" s="62">
        <v>88</v>
      </c>
      <c r="E66" s="62">
        <v>2031</v>
      </c>
      <c r="F66" s="63">
        <f>SUM(Tabell18[[#This Row],[DCI antal*]]/Tabell18[[#This Row],[CAN antal]])</f>
        <v>0.196113074204947</v>
      </c>
    </row>
    <row r="68" spans="1:6">
      <c r="A68" s="39" t="s">
        <v>127</v>
      </c>
      <c r="B68" s="39"/>
      <c r="C68" s="39"/>
      <c r="D68" s="39"/>
      <c r="E68" s="39"/>
      <c r="F68" s="39"/>
    </row>
    <row r="69" spans="1:6" ht="27">
      <c r="A69" s="47" t="s">
        <v>3</v>
      </c>
      <c r="B69" s="53" t="s">
        <v>122</v>
      </c>
      <c r="C69" s="53" t="s">
        <v>147</v>
      </c>
      <c r="D69" s="53" t="s">
        <v>123</v>
      </c>
      <c r="E69" s="53" t="s">
        <v>124</v>
      </c>
      <c r="F69" s="53" t="s">
        <v>131</v>
      </c>
    </row>
    <row r="70" spans="1:6" ht="14.5">
      <c r="A70" s="61">
        <v>2005</v>
      </c>
      <c r="B70" s="62">
        <v>3743</v>
      </c>
      <c r="C70" s="62">
        <v>267</v>
      </c>
      <c r="D70" s="62">
        <v>178</v>
      </c>
      <c r="E70" s="62">
        <v>4010</v>
      </c>
      <c r="F70" s="63">
        <f>SUM(Tabell19[[#This Row],[DCI antal*]]/Tabell19[[#This Row],[CAN antal]])</f>
        <v>7.1333155223083089E-2</v>
      </c>
    </row>
    <row r="71" spans="1:6" ht="14.5">
      <c r="A71" s="61">
        <v>2006</v>
      </c>
      <c r="B71" s="62">
        <v>3842</v>
      </c>
      <c r="C71" s="62">
        <v>270</v>
      </c>
      <c r="D71" s="62">
        <v>187</v>
      </c>
      <c r="E71" s="62">
        <v>4112</v>
      </c>
      <c r="F71" s="63">
        <f>SUM(Tabell19[[#This Row],[DCI antal*]]/Tabell19[[#This Row],[CAN antal]])</f>
        <v>7.0275897969807391E-2</v>
      </c>
    </row>
    <row r="72" spans="1:6" ht="14.5">
      <c r="A72" s="61">
        <v>2007</v>
      </c>
      <c r="B72" s="62">
        <v>4042</v>
      </c>
      <c r="C72" s="62">
        <v>262</v>
      </c>
      <c r="D72" s="62">
        <v>176</v>
      </c>
      <c r="E72" s="62">
        <v>4304</v>
      </c>
      <c r="F72" s="63">
        <f>SUM(Tabell19[[#This Row],[DCI antal*]]/Tabell19[[#This Row],[CAN antal]])</f>
        <v>6.4819396338446314E-2</v>
      </c>
    </row>
    <row r="73" spans="1:6" ht="14.5">
      <c r="A73" s="61">
        <v>2008</v>
      </c>
      <c r="B73" s="62">
        <v>4050</v>
      </c>
      <c r="C73" s="62">
        <v>240</v>
      </c>
      <c r="D73" s="62">
        <v>174</v>
      </c>
      <c r="E73" s="62">
        <v>4290</v>
      </c>
      <c r="F73" s="63">
        <f>SUM(Tabell19[[#This Row],[DCI antal*]]/Tabell19[[#This Row],[CAN antal]])</f>
        <v>5.9259259259259262E-2</v>
      </c>
    </row>
    <row r="74" spans="1:6" ht="14.5">
      <c r="A74" s="61">
        <v>2009</v>
      </c>
      <c r="B74" s="62">
        <v>4120</v>
      </c>
      <c r="C74" s="62">
        <v>272</v>
      </c>
      <c r="D74" s="62">
        <v>153</v>
      </c>
      <c r="E74" s="62">
        <v>4392</v>
      </c>
      <c r="F74" s="63">
        <f>SUM(Tabell19[[#This Row],[DCI antal*]]/Tabell19[[#This Row],[CAN antal]])</f>
        <v>6.6019417475728162E-2</v>
      </c>
    </row>
    <row r="75" spans="1:6" ht="14.5">
      <c r="A75" s="61">
        <v>2010</v>
      </c>
      <c r="B75" s="62">
        <v>4172</v>
      </c>
      <c r="C75" s="62">
        <v>288</v>
      </c>
      <c r="D75" s="62">
        <v>133</v>
      </c>
      <c r="E75" s="62">
        <v>4460</v>
      </c>
      <c r="F75" s="63">
        <f>SUM(Tabell19[[#This Row],[DCI antal*]]/Tabell19[[#This Row],[CAN antal]])</f>
        <v>6.9031639501438161E-2</v>
      </c>
    </row>
    <row r="76" spans="1:6" ht="14.5">
      <c r="A76" s="61">
        <v>2011</v>
      </c>
      <c r="B76" s="62">
        <v>4243</v>
      </c>
      <c r="C76" s="62">
        <v>304</v>
      </c>
      <c r="D76" s="62">
        <v>151</v>
      </c>
      <c r="E76" s="62">
        <v>4547</v>
      </c>
      <c r="F76" s="63">
        <f>SUM(Tabell19[[#This Row],[DCI antal*]]/Tabell19[[#This Row],[CAN antal]])</f>
        <v>7.1647419278812158E-2</v>
      </c>
    </row>
    <row r="77" spans="1:6" ht="14.5">
      <c r="A77" s="61">
        <v>2012</v>
      </c>
      <c r="B77" s="62">
        <v>4254</v>
      </c>
      <c r="C77" s="62">
        <v>301</v>
      </c>
      <c r="D77" s="62">
        <v>118</v>
      </c>
      <c r="E77" s="62">
        <v>4555</v>
      </c>
      <c r="F77" s="63">
        <f>SUM(Tabell19[[#This Row],[DCI antal*]]/Tabell19[[#This Row],[CAN antal]])</f>
        <v>7.0756934649741421E-2</v>
      </c>
    </row>
    <row r="78" spans="1:6" ht="14.5">
      <c r="A78" s="61">
        <v>2013</v>
      </c>
      <c r="B78" s="62">
        <v>4262</v>
      </c>
      <c r="C78" s="62">
        <v>288</v>
      </c>
      <c r="D78" s="62">
        <v>150</v>
      </c>
      <c r="E78" s="62">
        <v>4550</v>
      </c>
      <c r="F78" s="63">
        <f>SUM(Tabell19[[#This Row],[DCI antal*]]/Tabell19[[#This Row],[CAN antal]])</f>
        <v>6.7573908962928197E-2</v>
      </c>
    </row>
    <row r="79" spans="1:6" ht="14.5">
      <c r="A79" s="61">
        <v>2014</v>
      </c>
      <c r="B79" s="62">
        <v>4391</v>
      </c>
      <c r="C79" s="62">
        <v>294</v>
      </c>
      <c r="D79" s="62">
        <v>141</v>
      </c>
      <c r="E79" s="62">
        <v>4685</v>
      </c>
      <c r="F79" s="63">
        <f>SUM(Tabell19[[#This Row],[DCI antal*]]/Tabell19[[#This Row],[CAN antal]])</f>
        <v>6.6955135504440905E-2</v>
      </c>
    </row>
    <row r="80" spans="1:6" ht="14.5">
      <c r="A80" s="61">
        <v>2015</v>
      </c>
      <c r="B80" s="62">
        <v>4545</v>
      </c>
      <c r="C80" s="62">
        <v>296</v>
      </c>
      <c r="D80" s="62">
        <v>125</v>
      </c>
      <c r="E80" s="62">
        <v>4841</v>
      </c>
      <c r="F80" s="63">
        <f>SUM(Tabell19[[#This Row],[DCI antal*]]/Tabell19[[#This Row],[CAN antal]])</f>
        <v>6.5126512651265123E-2</v>
      </c>
    </row>
    <row r="81" spans="1:6" ht="14.5">
      <c r="A81" s="61">
        <v>2016</v>
      </c>
      <c r="B81" s="62">
        <v>4826</v>
      </c>
      <c r="C81" s="62">
        <v>268</v>
      </c>
      <c r="D81" s="62">
        <v>110</v>
      </c>
      <c r="E81" s="62">
        <v>5094</v>
      </c>
      <c r="F81" s="63">
        <f>SUM(Tabell19[[#This Row],[DCI antal*]]/Tabell19[[#This Row],[CAN antal]])</f>
        <v>5.5532532117695814E-2</v>
      </c>
    </row>
    <row r="82" spans="1:6" ht="14.5">
      <c r="A82" s="61">
        <v>2017</v>
      </c>
      <c r="B82" s="62">
        <v>4745</v>
      </c>
      <c r="C82" s="62">
        <v>265</v>
      </c>
      <c r="D82" s="62">
        <v>113</v>
      </c>
      <c r="E82" s="62">
        <v>5010</v>
      </c>
      <c r="F82" s="63">
        <f>SUM(Tabell19[[#This Row],[DCI antal*]]/Tabell19[[#This Row],[CAN antal]])</f>
        <v>5.584826132771338E-2</v>
      </c>
    </row>
    <row r="83" spans="1:6" ht="14.5">
      <c r="A83" s="61">
        <v>2018</v>
      </c>
      <c r="B83" s="62">
        <v>4890</v>
      </c>
      <c r="C83" s="62">
        <v>222</v>
      </c>
      <c r="D83" s="62">
        <v>117</v>
      </c>
      <c r="E83" s="62">
        <v>5112</v>
      </c>
      <c r="F83" s="63">
        <f>SUM(Tabell19[[#This Row],[DCI antal*]]/Tabell19[[#This Row],[CAN antal]])</f>
        <v>4.5398773006134971E-2</v>
      </c>
    </row>
    <row r="84" spans="1:6" ht="14.5">
      <c r="A84" s="61">
        <v>2019</v>
      </c>
      <c r="B84" s="62">
        <v>5127</v>
      </c>
      <c r="C84" s="62">
        <v>206</v>
      </c>
      <c r="D84" s="62">
        <v>113</v>
      </c>
      <c r="E84" s="62">
        <v>5333</v>
      </c>
      <c r="F84" s="63">
        <f>SUM(Tabell19[[#This Row],[DCI antal*]]/Tabell19[[#This Row],[CAN antal]])</f>
        <v>4.0179442168909694E-2</v>
      </c>
    </row>
    <row r="85" spans="1:6" ht="14.5">
      <c r="A85" s="61">
        <v>2020</v>
      </c>
      <c r="B85" s="62">
        <v>5021</v>
      </c>
      <c r="C85" s="62">
        <v>234</v>
      </c>
      <c r="D85" s="62">
        <v>141</v>
      </c>
      <c r="E85" s="62">
        <v>5255</v>
      </c>
      <c r="F85" s="63">
        <f>SUM(Tabell19[[#This Row],[DCI antal*]]/Tabell19[[#This Row],[CAN antal]])</f>
        <v>4.6604262099183433E-2</v>
      </c>
    </row>
    <row r="86" spans="1:6" ht="14.5">
      <c r="A86" s="61">
        <v>2021</v>
      </c>
      <c r="B86" s="62">
        <v>5413</v>
      </c>
      <c r="C86" s="62">
        <v>213</v>
      </c>
      <c r="D86" s="62">
        <v>107</v>
      </c>
      <c r="E86" s="62">
        <v>5626</v>
      </c>
      <c r="F86" s="63">
        <f>SUM(Tabell19[[#This Row],[DCI antal*]]/Tabell19[[#This Row],[CAN antal]])</f>
        <v>3.9349713652318492E-2</v>
      </c>
    </row>
    <row r="87" spans="1:6" ht="14.5">
      <c r="A87" s="61">
        <v>2022</v>
      </c>
      <c r="B87" s="62">
        <v>5412</v>
      </c>
      <c r="C87" s="62">
        <v>165</v>
      </c>
      <c r="D87" s="62">
        <v>106</v>
      </c>
      <c r="E87" s="62">
        <v>5577</v>
      </c>
      <c r="F87" s="63">
        <f>SUM(Tabell19[[#This Row],[DCI antal*]]/Tabell19[[#This Row],[CAN antal]])</f>
        <v>3.048780487804878E-2</v>
      </c>
    </row>
    <row r="89" spans="1:6">
      <c r="A89" s="39" t="s">
        <v>14</v>
      </c>
      <c r="B89" s="39"/>
      <c r="C89" s="39"/>
      <c r="D89" s="39"/>
      <c r="E89" s="39"/>
      <c r="F89" s="39"/>
    </row>
    <row r="90" spans="1:6" ht="27">
      <c r="A90" s="47" t="s">
        <v>3</v>
      </c>
      <c r="B90" s="53" t="s">
        <v>122</v>
      </c>
      <c r="C90" s="53" t="s">
        <v>147</v>
      </c>
      <c r="D90" s="53" t="s">
        <v>123</v>
      </c>
      <c r="E90" s="53" t="s">
        <v>124</v>
      </c>
      <c r="F90" s="53" t="s">
        <v>131</v>
      </c>
    </row>
    <row r="91" spans="1:6" ht="14.5">
      <c r="A91" s="61">
        <v>2005</v>
      </c>
      <c r="B91" s="62">
        <v>7054</v>
      </c>
      <c r="C91" s="62">
        <v>289</v>
      </c>
      <c r="D91" s="62">
        <v>236</v>
      </c>
      <c r="E91" s="62">
        <v>7343</v>
      </c>
      <c r="F91" s="63">
        <f>SUM(Tabell20[[#This Row],[DCI antal*]]/Tabell20[[#This Row],[CAN antal]])</f>
        <v>4.0969662602778567E-2</v>
      </c>
    </row>
    <row r="92" spans="1:6" ht="14.5">
      <c r="A92" s="61">
        <v>2006</v>
      </c>
      <c r="B92" s="62">
        <v>7215</v>
      </c>
      <c r="C92" s="62">
        <v>257</v>
      </c>
      <c r="D92" s="62">
        <v>213</v>
      </c>
      <c r="E92" s="62">
        <v>7472</v>
      </c>
      <c r="F92" s="63">
        <f>SUM(Tabell20[[#This Row],[DCI antal*]]/Tabell20[[#This Row],[CAN antal]])</f>
        <v>3.562023562023562E-2</v>
      </c>
    </row>
    <row r="93" spans="1:6" ht="14.5">
      <c r="A93" s="61">
        <v>2007</v>
      </c>
      <c r="B93" s="62">
        <v>7238</v>
      </c>
      <c r="C93" s="62">
        <v>215</v>
      </c>
      <c r="D93" s="62">
        <v>254</v>
      </c>
      <c r="E93" s="62">
        <v>7453</v>
      </c>
      <c r="F93" s="63">
        <f>SUM(Tabell20[[#This Row],[DCI antal*]]/Tabell20[[#This Row],[CAN antal]])</f>
        <v>2.9704338214976513E-2</v>
      </c>
    </row>
    <row r="94" spans="1:6" ht="14.5">
      <c r="A94" s="61">
        <v>2008</v>
      </c>
      <c r="B94" s="62">
        <v>7518</v>
      </c>
      <c r="C94" s="62">
        <v>185</v>
      </c>
      <c r="D94" s="62">
        <v>222</v>
      </c>
      <c r="E94" s="62">
        <v>7703</v>
      </c>
      <c r="F94" s="63">
        <f>SUM(Tabell20[[#This Row],[DCI antal*]]/Tabell20[[#This Row],[CAN antal]])</f>
        <v>2.4607608406491087E-2</v>
      </c>
    </row>
    <row r="95" spans="1:6" ht="14.5">
      <c r="A95" s="61">
        <v>2009</v>
      </c>
      <c r="B95" s="62">
        <v>7515</v>
      </c>
      <c r="C95" s="62">
        <v>142</v>
      </c>
      <c r="D95" s="62">
        <v>183</v>
      </c>
      <c r="E95" s="62">
        <v>7657</v>
      </c>
      <c r="F95" s="63">
        <f>SUM(Tabell20[[#This Row],[DCI antal*]]/Tabell20[[#This Row],[CAN antal]])</f>
        <v>1.8895542248835662E-2</v>
      </c>
    </row>
    <row r="96" spans="1:6" ht="14.5">
      <c r="A96" s="61">
        <v>2010</v>
      </c>
      <c r="B96" s="62">
        <v>8017</v>
      </c>
      <c r="C96" s="62">
        <v>143</v>
      </c>
      <c r="D96" s="62">
        <v>173</v>
      </c>
      <c r="E96" s="62">
        <v>8160</v>
      </c>
      <c r="F96" s="63">
        <f>SUM(Tabell20[[#This Row],[DCI antal*]]/Tabell20[[#This Row],[CAN antal]])</f>
        <v>1.7837096170637397E-2</v>
      </c>
    </row>
    <row r="97" spans="1:6" ht="14.5">
      <c r="A97" s="61">
        <v>2011</v>
      </c>
      <c r="B97" s="62">
        <v>8519</v>
      </c>
      <c r="C97" s="62">
        <v>126</v>
      </c>
      <c r="D97" s="62">
        <v>176</v>
      </c>
      <c r="E97" s="62">
        <v>8645</v>
      </c>
      <c r="F97" s="63">
        <f>SUM(Tabell20[[#This Row],[DCI antal*]]/Tabell20[[#This Row],[CAN antal]])</f>
        <v>1.4790468364831553E-2</v>
      </c>
    </row>
    <row r="98" spans="1:6" ht="14.5">
      <c r="A98" s="61">
        <v>2012</v>
      </c>
      <c r="B98" s="62">
        <v>8644</v>
      </c>
      <c r="C98" s="62">
        <v>111</v>
      </c>
      <c r="D98" s="62">
        <v>177</v>
      </c>
      <c r="E98" s="62">
        <v>8755</v>
      </c>
      <c r="F98" s="63">
        <f>SUM(Tabell20[[#This Row],[DCI antal*]]/Tabell20[[#This Row],[CAN antal]])</f>
        <v>1.2841277186487737E-2</v>
      </c>
    </row>
    <row r="99" spans="1:6" ht="14.5">
      <c r="A99" s="61">
        <v>2013</v>
      </c>
      <c r="B99" s="62">
        <v>9266</v>
      </c>
      <c r="C99" s="62">
        <v>111</v>
      </c>
      <c r="D99" s="62">
        <v>179</v>
      </c>
      <c r="E99" s="62">
        <v>9377</v>
      </c>
      <c r="F99" s="63">
        <f>SUM(Tabell20[[#This Row],[DCI antal*]]/Tabell20[[#This Row],[CAN antal]])</f>
        <v>1.1979279084826246E-2</v>
      </c>
    </row>
    <row r="100" spans="1:6" ht="14.5">
      <c r="A100" s="61">
        <v>2014</v>
      </c>
      <c r="B100" s="62">
        <v>9829</v>
      </c>
      <c r="C100" s="62">
        <v>71</v>
      </c>
      <c r="D100" s="62">
        <v>149</v>
      </c>
      <c r="E100" s="62">
        <v>9900</v>
      </c>
      <c r="F100" s="63">
        <f>SUM(Tabell20[[#This Row],[DCI antal*]]/Tabell20[[#This Row],[CAN antal]])</f>
        <v>7.223522230135314E-3</v>
      </c>
    </row>
    <row r="101" spans="1:6" ht="14.5">
      <c r="A101" s="61">
        <v>2015</v>
      </c>
      <c r="B101" s="62">
        <v>9484</v>
      </c>
      <c r="C101" s="62">
        <v>90</v>
      </c>
      <c r="D101" s="62">
        <v>133</v>
      </c>
      <c r="E101" s="62">
        <v>9574</v>
      </c>
      <c r="F101" s="63">
        <f>SUM(Tabell20[[#This Row],[DCI antal*]]/Tabell20[[#This Row],[CAN antal]])</f>
        <v>9.4896668072543232E-3</v>
      </c>
    </row>
    <row r="102" spans="1:6" ht="14.5">
      <c r="A102" s="61">
        <v>2016</v>
      </c>
      <c r="B102" s="62">
        <v>9248</v>
      </c>
      <c r="C102" s="62">
        <v>87</v>
      </c>
      <c r="D102" s="62">
        <v>139</v>
      </c>
      <c r="E102" s="62">
        <v>9335</v>
      </c>
      <c r="F102" s="63">
        <f>SUM(Tabell20[[#This Row],[DCI antal*]]/Tabell20[[#This Row],[CAN antal]])</f>
        <v>9.4074394463667822E-3</v>
      </c>
    </row>
    <row r="103" spans="1:6" ht="14.5">
      <c r="A103" s="61">
        <v>2017</v>
      </c>
      <c r="B103" s="62">
        <v>10710</v>
      </c>
      <c r="C103" s="62">
        <v>85</v>
      </c>
      <c r="D103" s="62">
        <v>112</v>
      </c>
      <c r="E103" s="62">
        <v>10795</v>
      </c>
      <c r="F103" s="63">
        <f>SUM(Tabell20[[#This Row],[DCI antal*]]/Tabell20[[#This Row],[CAN antal]])</f>
        <v>7.9365079365079361E-3</v>
      </c>
    </row>
    <row r="104" spans="1:6" ht="14.5">
      <c r="A104" s="61">
        <v>2018</v>
      </c>
      <c r="B104" s="62">
        <v>10319</v>
      </c>
      <c r="C104" s="62">
        <v>52</v>
      </c>
      <c r="D104" s="62">
        <v>126</v>
      </c>
      <c r="E104" s="62">
        <v>10371</v>
      </c>
      <c r="F104" s="63">
        <f>SUM(Tabell20[[#This Row],[DCI antal*]]/Tabell20[[#This Row],[CAN antal]])</f>
        <v>5.0392479891462347E-3</v>
      </c>
    </row>
    <row r="105" spans="1:6" ht="14.5">
      <c r="A105" s="61">
        <v>2019</v>
      </c>
      <c r="B105" s="62">
        <v>11095</v>
      </c>
      <c r="C105" s="62">
        <v>46</v>
      </c>
      <c r="D105" s="62">
        <v>93</v>
      </c>
      <c r="E105" s="62">
        <v>11141</v>
      </c>
      <c r="F105" s="63">
        <f>SUM(Tabell20[[#This Row],[DCI antal*]]/Tabell20[[#This Row],[CAN antal]])</f>
        <v>4.146011716989635E-3</v>
      </c>
    </row>
    <row r="106" spans="1:6" ht="14.5">
      <c r="A106" s="61">
        <v>2020</v>
      </c>
      <c r="B106" s="62">
        <v>10243</v>
      </c>
      <c r="C106" s="62">
        <v>39</v>
      </c>
      <c r="D106" s="62">
        <v>103</v>
      </c>
      <c r="E106" s="62">
        <v>10282</v>
      </c>
      <c r="F106" s="63">
        <f>SUM(Tabell20[[#This Row],[DCI antal*]]/Tabell20[[#This Row],[CAN antal]])</f>
        <v>3.8074782778482865E-3</v>
      </c>
    </row>
    <row r="107" spans="1:6" ht="14.5">
      <c r="A107" s="61">
        <v>2021</v>
      </c>
      <c r="B107" s="62">
        <v>11483</v>
      </c>
      <c r="C107" s="62">
        <v>26</v>
      </c>
      <c r="D107" s="62">
        <v>107</v>
      </c>
      <c r="E107" s="62">
        <v>11509</v>
      </c>
      <c r="F107" s="63">
        <f>SUM(Tabell20[[#This Row],[DCI antal*]]/Tabell20[[#This Row],[CAN antal]])</f>
        <v>2.2642166681180876E-3</v>
      </c>
    </row>
    <row r="108" spans="1:6" ht="14.5">
      <c r="A108" s="61">
        <v>2022</v>
      </c>
      <c r="B108" s="62">
        <v>11014</v>
      </c>
      <c r="C108" s="62">
        <v>26</v>
      </c>
      <c r="D108" s="62">
        <v>95</v>
      </c>
      <c r="E108" s="62">
        <v>11040</v>
      </c>
      <c r="F108" s="63">
        <f>SUM(Tabell20[[#This Row],[DCI antal*]]/Tabell20[[#This Row],[CAN antal]])</f>
        <v>2.360631923007082E-3</v>
      </c>
    </row>
    <row r="110" spans="1:6">
      <c r="A110" s="39" t="s">
        <v>82</v>
      </c>
      <c r="B110" s="39"/>
      <c r="C110" s="39"/>
      <c r="D110" s="39"/>
      <c r="E110" s="39"/>
      <c r="F110" s="39"/>
    </row>
    <row r="111" spans="1:6" ht="27">
      <c r="A111" s="47" t="s">
        <v>3</v>
      </c>
      <c r="B111" s="53" t="s">
        <v>122</v>
      </c>
      <c r="C111" s="53" t="s">
        <v>147</v>
      </c>
      <c r="D111" s="53" t="s">
        <v>123</v>
      </c>
      <c r="E111" s="53" t="s">
        <v>124</v>
      </c>
      <c r="F111" s="53" t="s">
        <v>131</v>
      </c>
    </row>
    <row r="112" spans="1:6" ht="14.5">
      <c r="A112" s="61">
        <v>2005</v>
      </c>
      <c r="B112" s="62">
        <v>9956</v>
      </c>
      <c r="C112" s="62">
        <v>486</v>
      </c>
      <c r="D112" s="62">
        <v>197</v>
      </c>
      <c r="E112" s="62">
        <v>10442</v>
      </c>
      <c r="F112" s="63">
        <f>SUM(Tabell21[[#This Row],[DCI antal*]]/Tabell21[[#This Row],[CAN antal]])</f>
        <v>4.8814785054238648E-2</v>
      </c>
    </row>
    <row r="113" spans="1:6" ht="14.5">
      <c r="A113" s="61">
        <v>2006</v>
      </c>
      <c r="B113" s="62">
        <v>9415</v>
      </c>
      <c r="C113" s="62">
        <v>554</v>
      </c>
      <c r="D113" s="62">
        <v>198</v>
      </c>
      <c r="E113" s="62">
        <v>9969</v>
      </c>
      <c r="F113" s="63">
        <f>SUM(Tabell21[[#This Row],[DCI antal*]]/Tabell21[[#This Row],[CAN antal]])</f>
        <v>5.8842272968667023E-2</v>
      </c>
    </row>
    <row r="114" spans="1:6" ht="14.5">
      <c r="A114" s="61">
        <v>2007</v>
      </c>
      <c r="B114" s="62">
        <v>9072</v>
      </c>
      <c r="C114" s="62">
        <v>446</v>
      </c>
      <c r="D114" s="62">
        <v>147</v>
      </c>
      <c r="E114" s="62">
        <v>9518</v>
      </c>
      <c r="F114" s="63">
        <f>SUM(Tabell21[[#This Row],[DCI antal*]]/Tabell21[[#This Row],[CAN antal]])</f>
        <v>4.9162257495590826E-2</v>
      </c>
    </row>
    <row r="115" spans="1:6" ht="14.5">
      <c r="A115" s="61">
        <v>2008</v>
      </c>
      <c r="B115" s="62">
        <v>8928</v>
      </c>
      <c r="C115" s="62">
        <v>464</v>
      </c>
      <c r="D115" s="62">
        <v>144</v>
      </c>
      <c r="E115" s="62">
        <v>9392</v>
      </c>
      <c r="F115" s="63">
        <f>SUM(Tabell21[[#This Row],[DCI antal*]]/Tabell21[[#This Row],[CAN antal]])</f>
        <v>5.197132616487455E-2</v>
      </c>
    </row>
    <row r="116" spans="1:6" ht="14.5">
      <c r="A116" s="61">
        <v>2009</v>
      </c>
      <c r="B116" s="62">
        <v>10650</v>
      </c>
      <c r="C116" s="62">
        <v>411</v>
      </c>
      <c r="D116" s="62">
        <v>158</v>
      </c>
      <c r="E116" s="62">
        <v>11061</v>
      </c>
      <c r="F116" s="63">
        <f>SUM(Tabell21[[#This Row],[DCI antal*]]/Tabell21[[#This Row],[CAN antal]])</f>
        <v>3.8591549295774651E-2</v>
      </c>
    </row>
    <row r="117" spans="1:6" ht="14.5">
      <c r="A117" s="61">
        <v>2010</v>
      </c>
      <c r="B117" s="62">
        <v>9877</v>
      </c>
      <c r="C117" s="62">
        <v>383</v>
      </c>
      <c r="D117" s="62">
        <v>115</v>
      </c>
      <c r="E117" s="62">
        <v>10260</v>
      </c>
      <c r="F117" s="63">
        <f>SUM(Tabell21[[#This Row],[DCI antal*]]/Tabell21[[#This Row],[CAN antal]])</f>
        <v>3.8776956565758837E-2</v>
      </c>
    </row>
    <row r="118" spans="1:6" ht="14.5">
      <c r="A118" s="61">
        <v>2011</v>
      </c>
      <c r="B118" s="62">
        <v>9827</v>
      </c>
      <c r="C118" s="62">
        <v>358</v>
      </c>
      <c r="D118" s="62">
        <v>128</v>
      </c>
      <c r="E118" s="62">
        <v>10185</v>
      </c>
      <c r="F118" s="63">
        <f>SUM(Tabell21[[#This Row],[DCI antal*]]/Tabell21[[#This Row],[CAN antal]])</f>
        <v>3.6430243207489568E-2</v>
      </c>
    </row>
    <row r="119" spans="1:6" ht="14.5">
      <c r="A119" s="61">
        <v>2012</v>
      </c>
      <c r="B119" s="62">
        <v>9164</v>
      </c>
      <c r="C119" s="62">
        <v>361</v>
      </c>
      <c r="D119" s="62">
        <v>98</v>
      </c>
      <c r="E119" s="62">
        <v>9525</v>
      </c>
      <c r="F119" s="63">
        <f>SUM(Tabell21[[#This Row],[DCI antal*]]/Tabell21[[#This Row],[CAN antal]])</f>
        <v>3.9393278044522043E-2</v>
      </c>
    </row>
    <row r="120" spans="1:6" ht="14.5">
      <c r="A120" s="61">
        <v>2013</v>
      </c>
      <c r="B120" s="62">
        <v>9826</v>
      </c>
      <c r="C120" s="62">
        <v>301</v>
      </c>
      <c r="D120" s="62">
        <v>109</v>
      </c>
      <c r="E120" s="62">
        <v>10127</v>
      </c>
      <c r="F120" s="63">
        <f>SUM(Tabell21[[#This Row],[DCI antal*]]/Tabell21[[#This Row],[CAN antal]])</f>
        <v>3.0633014451455321E-2</v>
      </c>
    </row>
    <row r="121" spans="1:6" ht="14.5">
      <c r="A121" s="61">
        <v>2014</v>
      </c>
      <c r="B121" s="62">
        <v>11157</v>
      </c>
      <c r="C121" s="62">
        <v>325</v>
      </c>
      <c r="D121" s="62">
        <v>100</v>
      </c>
      <c r="E121" s="62">
        <v>11482</v>
      </c>
      <c r="F121" s="63">
        <f>SUM(Tabell21[[#This Row],[DCI antal*]]/Tabell21[[#This Row],[CAN antal]])</f>
        <v>2.9129694362283767E-2</v>
      </c>
    </row>
    <row r="122" spans="1:6" ht="14.5">
      <c r="A122" s="61">
        <v>2015</v>
      </c>
      <c r="B122" s="62">
        <v>10539</v>
      </c>
      <c r="C122" s="62">
        <v>286</v>
      </c>
      <c r="D122" s="62">
        <v>124</v>
      </c>
      <c r="E122" s="62">
        <v>10825</v>
      </c>
      <c r="F122" s="63">
        <f>SUM(Tabell21[[#This Row],[DCI antal*]]/Tabell21[[#This Row],[CAN antal]])</f>
        <v>2.7137299554037386E-2</v>
      </c>
    </row>
    <row r="123" spans="1:6" ht="14.5">
      <c r="A123" s="61">
        <v>2016</v>
      </c>
      <c r="B123" s="62">
        <v>10670</v>
      </c>
      <c r="C123" s="62">
        <v>248</v>
      </c>
      <c r="D123" s="62">
        <v>100</v>
      </c>
      <c r="E123" s="62">
        <v>10918</v>
      </c>
      <c r="F123" s="63">
        <f>SUM(Tabell21[[#This Row],[DCI antal*]]/Tabell21[[#This Row],[CAN antal]])</f>
        <v>2.3242736644798499E-2</v>
      </c>
    </row>
    <row r="124" spans="1:6" ht="14.5">
      <c r="A124" s="61">
        <v>2017</v>
      </c>
      <c r="B124" s="62">
        <v>10433</v>
      </c>
      <c r="C124" s="62">
        <v>265</v>
      </c>
      <c r="D124" s="62">
        <v>80</v>
      </c>
      <c r="E124" s="62">
        <v>10698</v>
      </c>
      <c r="F124" s="63">
        <f>SUM(Tabell21[[#This Row],[DCI antal*]]/Tabell21[[#This Row],[CAN antal]])</f>
        <v>2.5400172529473786E-2</v>
      </c>
    </row>
    <row r="125" spans="1:6" ht="14.5">
      <c r="A125" s="61">
        <v>2018</v>
      </c>
      <c r="B125" s="62">
        <v>11027</v>
      </c>
      <c r="C125" s="62">
        <v>244</v>
      </c>
      <c r="D125" s="62">
        <v>96</v>
      </c>
      <c r="E125" s="62">
        <v>11271</v>
      </c>
      <c r="F125" s="63">
        <f>SUM(Tabell21[[#This Row],[DCI antal*]]/Tabell21[[#This Row],[CAN antal]])</f>
        <v>2.2127505214473566E-2</v>
      </c>
    </row>
    <row r="126" spans="1:6" ht="14.5">
      <c r="A126" s="61">
        <v>2019</v>
      </c>
      <c r="B126" s="62">
        <v>11047</v>
      </c>
      <c r="C126" s="62">
        <v>249</v>
      </c>
      <c r="D126" s="62">
        <v>71</v>
      </c>
      <c r="E126" s="62">
        <v>11296</v>
      </c>
      <c r="F126" s="63">
        <f>SUM(Tabell21[[#This Row],[DCI antal*]]/Tabell21[[#This Row],[CAN antal]])</f>
        <v>2.2540056123834525E-2</v>
      </c>
    </row>
    <row r="127" spans="1:6" ht="14.5">
      <c r="A127" s="61">
        <v>2020</v>
      </c>
      <c r="B127" s="62">
        <v>9065</v>
      </c>
      <c r="C127" s="62">
        <v>230</v>
      </c>
      <c r="D127" s="62">
        <v>95</v>
      </c>
      <c r="E127" s="62">
        <v>9295</v>
      </c>
      <c r="F127" s="63">
        <f>SUM(Tabell21[[#This Row],[DCI antal*]]/Tabell21[[#This Row],[CAN antal]])</f>
        <v>2.5372311086596801E-2</v>
      </c>
    </row>
    <row r="128" spans="1:6" ht="14.5">
      <c r="A128" s="61">
        <v>2021</v>
      </c>
      <c r="B128" s="62">
        <v>10261</v>
      </c>
      <c r="C128" s="62">
        <v>162</v>
      </c>
      <c r="D128" s="62">
        <v>87</v>
      </c>
      <c r="E128" s="62">
        <v>10423</v>
      </c>
      <c r="F128" s="63">
        <f>SUM(Tabell21[[#This Row],[DCI antal*]]/Tabell21[[#This Row],[CAN antal]])</f>
        <v>1.578793489913264E-2</v>
      </c>
    </row>
    <row r="129" spans="1:6" ht="14.5">
      <c r="A129" s="61">
        <v>2022</v>
      </c>
      <c r="B129" s="62">
        <v>12004</v>
      </c>
      <c r="C129" s="62">
        <v>87</v>
      </c>
      <c r="D129" s="62">
        <v>74</v>
      </c>
      <c r="E129" s="62">
        <v>12091</v>
      </c>
      <c r="F129" s="63">
        <f>SUM(Tabell21[[#This Row],[DCI antal*]]/Tabell21[[#This Row],[CAN antal]])</f>
        <v>7.2475841386204602E-3</v>
      </c>
    </row>
    <row r="131" spans="1:6">
      <c r="A131" s="39" t="s">
        <v>74</v>
      </c>
      <c r="B131" s="39"/>
      <c r="C131" s="39"/>
      <c r="D131" s="39"/>
      <c r="E131" s="39"/>
      <c r="F131" s="39"/>
    </row>
    <row r="132" spans="1:6" ht="27">
      <c r="A132" s="47" t="s">
        <v>3</v>
      </c>
      <c r="B132" s="53" t="s">
        <v>122</v>
      </c>
      <c r="C132" s="53" t="s">
        <v>147</v>
      </c>
      <c r="D132" s="53" t="s">
        <v>123</v>
      </c>
      <c r="E132" s="53" t="s">
        <v>124</v>
      </c>
      <c r="F132" s="53" t="s">
        <v>131</v>
      </c>
    </row>
    <row r="133" spans="1:6" ht="14.5">
      <c r="A133" s="61">
        <v>2005</v>
      </c>
      <c r="B133" s="62">
        <v>924</v>
      </c>
      <c r="C133" s="62">
        <v>262</v>
      </c>
      <c r="D133" s="62">
        <v>82</v>
      </c>
      <c r="E133" s="62">
        <v>1186</v>
      </c>
      <c r="F133" s="63">
        <f>SUM(Tabell22[[#This Row],[DCI antal*]]/Tabell22[[#This Row],[CAN antal]])</f>
        <v>0.28354978354978355</v>
      </c>
    </row>
    <row r="134" spans="1:6" ht="14.5">
      <c r="A134" s="61">
        <v>2006</v>
      </c>
      <c r="B134" s="62">
        <v>1013</v>
      </c>
      <c r="C134" s="62">
        <v>255</v>
      </c>
      <c r="D134" s="62">
        <v>77</v>
      </c>
      <c r="E134" s="62">
        <v>1268</v>
      </c>
      <c r="F134" s="63">
        <f>SUM(Tabell22[[#This Row],[DCI antal*]]/Tabell22[[#This Row],[CAN antal]])</f>
        <v>0.25172754195459035</v>
      </c>
    </row>
    <row r="135" spans="1:6" ht="14.5">
      <c r="A135" s="61">
        <v>2007</v>
      </c>
      <c r="B135" s="62">
        <v>1036</v>
      </c>
      <c r="C135" s="62">
        <v>214</v>
      </c>
      <c r="D135" s="62">
        <v>69</v>
      </c>
      <c r="E135" s="62">
        <v>1250</v>
      </c>
      <c r="F135" s="63">
        <f>SUM(Tabell22[[#This Row],[DCI antal*]]/Tabell22[[#This Row],[CAN antal]])</f>
        <v>0.20656370656370657</v>
      </c>
    </row>
    <row r="136" spans="1:6" ht="14.5">
      <c r="A136" s="61">
        <v>2008</v>
      </c>
      <c r="B136" s="62">
        <v>1033</v>
      </c>
      <c r="C136" s="62">
        <v>222</v>
      </c>
      <c r="D136" s="62">
        <v>59</v>
      </c>
      <c r="E136" s="62">
        <v>1255</v>
      </c>
      <c r="F136" s="63">
        <f>SUM(Tabell22[[#This Row],[DCI antal*]]/Tabell22[[#This Row],[CAN antal]])</f>
        <v>0.21490803484995161</v>
      </c>
    </row>
    <row r="137" spans="1:6" ht="14.5">
      <c r="A137" s="61">
        <v>2009</v>
      </c>
      <c r="B137" s="62">
        <v>985</v>
      </c>
      <c r="C137" s="62">
        <v>216</v>
      </c>
      <c r="D137" s="62">
        <v>73</v>
      </c>
      <c r="E137" s="62">
        <v>1201</v>
      </c>
      <c r="F137" s="63">
        <f>SUM(Tabell22[[#This Row],[DCI antal*]]/Tabell22[[#This Row],[CAN antal]])</f>
        <v>0.21928934010152284</v>
      </c>
    </row>
    <row r="138" spans="1:6" ht="14.5">
      <c r="A138" s="61">
        <v>2010</v>
      </c>
      <c r="B138" s="62">
        <v>1060</v>
      </c>
      <c r="C138" s="62">
        <v>212</v>
      </c>
      <c r="D138" s="62">
        <v>65</v>
      </c>
      <c r="E138" s="62">
        <v>1272</v>
      </c>
      <c r="F138" s="63">
        <f>SUM(Tabell22[[#This Row],[DCI antal*]]/Tabell22[[#This Row],[CAN antal]])</f>
        <v>0.2</v>
      </c>
    </row>
    <row r="139" spans="1:6" ht="14.5">
      <c r="A139" s="61">
        <v>2011</v>
      </c>
      <c r="B139" s="62">
        <v>1073</v>
      </c>
      <c r="C139" s="62">
        <v>247</v>
      </c>
      <c r="D139" s="62">
        <v>44</v>
      </c>
      <c r="E139" s="62">
        <v>1320</v>
      </c>
      <c r="F139" s="63">
        <f>SUM(Tabell22[[#This Row],[DCI antal*]]/Tabell22[[#This Row],[CAN antal]])</f>
        <v>0.23019571295433364</v>
      </c>
    </row>
    <row r="140" spans="1:6" ht="14.5">
      <c r="A140" s="61">
        <v>2012</v>
      </c>
      <c r="B140" s="62">
        <v>1105</v>
      </c>
      <c r="C140" s="62">
        <v>166</v>
      </c>
      <c r="D140" s="62">
        <v>77</v>
      </c>
      <c r="E140" s="62">
        <v>1271</v>
      </c>
      <c r="F140" s="63">
        <f>SUM(Tabell22[[#This Row],[DCI antal*]]/Tabell22[[#This Row],[CAN antal]])</f>
        <v>0.1502262443438914</v>
      </c>
    </row>
    <row r="141" spans="1:6" ht="14.5">
      <c r="A141" s="61">
        <v>2013</v>
      </c>
      <c r="B141" s="62">
        <v>1270</v>
      </c>
      <c r="C141" s="62">
        <v>165</v>
      </c>
      <c r="D141" s="62">
        <v>60</v>
      </c>
      <c r="E141" s="62">
        <v>1435</v>
      </c>
      <c r="F141" s="63">
        <f>SUM(Tabell22[[#This Row],[DCI antal*]]/Tabell22[[#This Row],[CAN antal]])</f>
        <v>0.12992125984251968</v>
      </c>
    </row>
    <row r="142" spans="1:6" ht="14.5">
      <c r="A142" s="61">
        <v>2014</v>
      </c>
      <c r="B142" s="62">
        <v>1294</v>
      </c>
      <c r="C142" s="62">
        <v>171</v>
      </c>
      <c r="D142" s="62">
        <v>73</v>
      </c>
      <c r="E142" s="62">
        <v>1465</v>
      </c>
      <c r="F142" s="63">
        <f>SUM(Tabell22[[#This Row],[DCI antal*]]/Tabell22[[#This Row],[CAN antal]])</f>
        <v>0.1321483771251932</v>
      </c>
    </row>
    <row r="143" spans="1:6" ht="14.5">
      <c r="A143" s="61">
        <v>2015</v>
      </c>
      <c r="B143" s="62">
        <v>1386</v>
      </c>
      <c r="C143" s="62">
        <v>162</v>
      </c>
      <c r="D143" s="62">
        <v>71</v>
      </c>
      <c r="E143" s="62">
        <v>1548</v>
      </c>
      <c r="F143" s="63">
        <f>SUM(Tabell22[[#This Row],[DCI antal*]]/Tabell22[[#This Row],[CAN antal]])</f>
        <v>0.11688311688311688</v>
      </c>
    </row>
    <row r="144" spans="1:6" ht="14.5">
      <c r="A144" s="61">
        <v>2016</v>
      </c>
      <c r="B144" s="62">
        <v>1398</v>
      </c>
      <c r="C144" s="62">
        <v>138</v>
      </c>
      <c r="D144" s="62">
        <v>72</v>
      </c>
      <c r="E144" s="62">
        <v>1536</v>
      </c>
      <c r="F144" s="63">
        <f>SUM(Tabell22[[#This Row],[DCI antal*]]/Tabell22[[#This Row],[CAN antal]])</f>
        <v>9.8712446351931327E-2</v>
      </c>
    </row>
    <row r="145" spans="1:6" ht="14.5">
      <c r="A145" s="61">
        <v>2017</v>
      </c>
      <c r="B145" s="62">
        <v>1395</v>
      </c>
      <c r="C145" s="62">
        <v>149</v>
      </c>
      <c r="D145" s="62">
        <v>75</v>
      </c>
      <c r="E145" s="62">
        <v>1544</v>
      </c>
      <c r="F145" s="63">
        <f>SUM(Tabell22[[#This Row],[DCI antal*]]/Tabell22[[#This Row],[CAN antal]])</f>
        <v>0.10681003584229391</v>
      </c>
    </row>
    <row r="146" spans="1:6" ht="14.5">
      <c r="A146" s="61">
        <v>2018</v>
      </c>
      <c r="B146" s="62">
        <v>1396</v>
      </c>
      <c r="C146" s="62">
        <v>140</v>
      </c>
      <c r="D146" s="62">
        <v>68</v>
      </c>
      <c r="E146" s="62">
        <v>1536</v>
      </c>
      <c r="F146" s="63">
        <f>SUM(Tabell22[[#This Row],[DCI antal*]]/Tabell22[[#This Row],[CAN antal]])</f>
        <v>0.10028653295128939</v>
      </c>
    </row>
    <row r="147" spans="1:6" ht="14.5">
      <c r="A147" s="61">
        <v>2019</v>
      </c>
      <c r="B147" s="62">
        <v>1305</v>
      </c>
      <c r="C147" s="62">
        <v>101</v>
      </c>
      <c r="D147" s="62">
        <v>82</v>
      </c>
      <c r="E147" s="62">
        <v>1406</v>
      </c>
      <c r="F147" s="63">
        <f>SUM(Tabell22[[#This Row],[DCI antal*]]/Tabell22[[#This Row],[CAN antal]])</f>
        <v>7.7394636015325674E-2</v>
      </c>
    </row>
    <row r="148" spans="1:6" ht="14.5">
      <c r="A148" s="61">
        <v>2020</v>
      </c>
      <c r="B148" s="62">
        <v>1344</v>
      </c>
      <c r="C148" s="62">
        <v>93</v>
      </c>
      <c r="D148" s="62">
        <v>72</v>
      </c>
      <c r="E148" s="62">
        <v>1437</v>
      </c>
      <c r="F148" s="63">
        <f>SUM(Tabell22[[#This Row],[DCI antal*]]/Tabell22[[#This Row],[CAN antal]])</f>
        <v>6.9196428571428575E-2</v>
      </c>
    </row>
    <row r="149" spans="1:6" ht="14.5">
      <c r="A149" s="61">
        <v>2021</v>
      </c>
      <c r="B149" s="62">
        <v>1437</v>
      </c>
      <c r="C149" s="62">
        <v>88</v>
      </c>
      <c r="D149" s="62">
        <v>69</v>
      </c>
      <c r="E149" s="62">
        <v>1525</v>
      </c>
      <c r="F149" s="63">
        <f>SUM(Tabell22[[#This Row],[DCI antal*]]/Tabell22[[#This Row],[CAN antal]])</f>
        <v>6.1238691718858734E-2</v>
      </c>
    </row>
    <row r="150" spans="1:6" ht="14.5">
      <c r="A150" s="61">
        <v>2022</v>
      </c>
      <c r="B150" s="62">
        <v>1279</v>
      </c>
      <c r="C150" s="62">
        <v>72</v>
      </c>
      <c r="D150" s="62">
        <v>67</v>
      </c>
      <c r="E150" s="62">
        <v>1351</v>
      </c>
      <c r="F150" s="63">
        <f>SUM(Tabell22[[#This Row],[DCI antal*]]/Tabell22[[#This Row],[CAN antal]])</f>
        <v>5.6293979671618449E-2</v>
      </c>
    </row>
    <row r="152" spans="1:6">
      <c r="A152" s="39" t="s">
        <v>128</v>
      </c>
      <c r="B152" s="39"/>
      <c r="C152" s="39"/>
      <c r="D152" s="39"/>
      <c r="E152" s="39"/>
      <c r="F152" s="39"/>
    </row>
    <row r="153" spans="1:6" ht="27">
      <c r="A153" s="47" t="s">
        <v>3</v>
      </c>
      <c r="B153" s="53" t="s">
        <v>122</v>
      </c>
      <c r="C153" s="53" t="s">
        <v>147</v>
      </c>
      <c r="D153" s="53" t="s">
        <v>123</v>
      </c>
      <c r="E153" s="53" t="s">
        <v>124</v>
      </c>
      <c r="F153" s="53" t="s">
        <v>131</v>
      </c>
    </row>
    <row r="154" spans="1:6" ht="14.5">
      <c r="A154" s="61">
        <v>2005</v>
      </c>
      <c r="B154" s="61">
        <v>699</v>
      </c>
      <c r="C154" s="61">
        <v>177</v>
      </c>
      <c r="D154" s="61">
        <v>11</v>
      </c>
      <c r="E154" s="61">
        <v>876</v>
      </c>
      <c r="F154" s="63">
        <f>SUM(Tabell23[[#This Row],[DCI antal*]]/Tabell23[[#This Row],[CAN antal]])</f>
        <v>0.25321888412017168</v>
      </c>
    </row>
    <row r="155" spans="1:6" ht="14.5">
      <c r="A155" s="61">
        <v>2006</v>
      </c>
      <c r="B155" s="61">
        <v>683</v>
      </c>
      <c r="C155" s="61">
        <v>190</v>
      </c>
      <c r="D155" s="61">
        <v>13</v>
      </c>
      <c r="E155" s="61">
        <v>873</v>
      </c>
      <c r="F155" s="63">
        <f>SUM(Tabell23[[#This Row],[DCI antal*]]/Tabell23[[#This Row],[CAN antal]])</f>
        <v>0.27818448023426062</v>
      </c>
    </row>
    <row r="156" spans="1:6" ht="14.5">
      <c r="A156" s="61">
        <v>2007</v>
      </c>
      <c r="B156" s="61">
        <v>694</v>
      </c>
      <c r="C156" s="61">
        <v>181</v>
      </c>
      <c r="D156" s="61">
        <v>16</v>
      </c>
      <c r="E156" s="61">
        <v>875</v>
      </c>
      <c r="F156" s="63">
        <f>SUM(Tabell23[[#This Row],[DCI antal*]]/Tabell23[[#This Row],[CAN antal]])</f>
        <v>0.26080691642651299</v>
      </c>
    </row>
    <row r="157" spans="1:6" ht="14.5">
      <c r="A157" s="61">
        <v>2008</v>
      </c>
      <c r="B157" s="61">
        <v>691</v>
      </c>
      <c r="C157" s="61">
        <v>161</v>
      </c>
      <c r="D157" s="61">
        <v>26</v>
      </c>
      <c r="E157" s="61">
        <v>852</v>
      </c>
      <c r="F157" s="63">
        <f>SUM(Tabell23[[#This Row],[DCI antal*]]/Tabell23[[#This Row],[CAN antal]])</f>
        <v>0.23299565846599132</v>
      </c>
    </row>
    <row r="158" spans="1:6" ht="14.5">
      <c r="A158" s="61">
        <v>2009</v>
      </c>
      <c r="B158" s="61">
        <v>701</v>
      </c>
      <c r="C158" s="61">
        <v>162</v>
      </c>
      <c r="D158" s="61">
        <v>13</v>
      </c>
      <c r="E158" s="61">
        <v>863</v>
      </c>
      <c r="F158" s="63">
        <f>SUM(Tabell23[[#This Row],[DCI antal*]]/Tabell23[[#This Row],[CAN antal]])</f>
        <v>0.23109843081312412</v>
      </c>
    </row>
    <row r="159" spans="1:6" ht="14.5">
      <c r="A159" s="61">
        <v>2010</v>
      </c>
      <c r="B159" s="61">
        <v>785</v>
      </c>
      <c r="C159" s="61">
        <v>122</v>
      </c>
      <c r="D159" s="61">
        <v>9</v>
      </c>
      <c r="E159" s="61">
        <v>907</v>
      </c>
      <c r="F159" s="63">
        <f>SUM(Tabell23[[#This Row],[DCI antal*]]/Tabell23[[#This Row],[CAN antal]])</f>
        <v>0.1554140127388535</v>
      </c>
    </row>
    <row r="160" spans="1:6" ht="14.5">
      <c r="A160" s="61">
        <v>2011</v>
      </c>
      <c r="B160" s="61">
        <v>793</v>
      </c>
      <c r="C160" s="61">
        <v>114</v>
      </c>
      <c r="D160" s="61">
        <v>13</v>
      </c>
      <c r="E160" s="61">
        <v>907</v>
      </c>
      <c r="F160" s="63">
        <f>SUM(Tabell23[[#This Row],[DCI antal*]]/Tabell23[[#This Row],[CAN antal]])</f>
        <v>0.1437578814627995</v>
      </c>
    </row>
    <row r="161" spans="1:6" ht="14.5">
      <c r="A161" s="61">
        <v>2012</v>
      </c>
      <c r="B161" s="61">
        <v>806</v>
      </c>
      <c r="C161" s="61">
        <v>118</v>
      </c>
      <c r="D161" s="61">
        <v>2</v>
      </c>
      <c r="E161" s="61">
        <v>924</v>
      </c>
      <c r="F161" s="63">
        <f>SUM(Tabell23[[#This Row],[DCI antal*]]/Tabell23[[#This Row],[CAN antal]])</f>
        <v>0.14640198511166252</v>
      </c>
    </row>
    <row r="162" spans="1:6" ht="14.5">
      <c r="A162" s="61">
        <v>2013</v>
      </c>
      <c r="B162" s="61">
        <v>832</v>
      </c>
      <c r="C162" s="61">
        <v>105</v>
      </c>
      <c r="D162" s="61">
        <v>8</v>
      </c>
      <c r="E162" s="61">
        <v>937</v>
      </c>
      <c r="F162" s="63">
        <f>SUM(Tabell23[[#This Row],[DCI antal*]]/Tabell23[[#This Row],[CAN antal]])</f>
        <v>0.12620192307692307</v>
      </c>
    </row>
    <row r="163" spans="1:6" ht="14.5">
      <c r="A163" s="61">
        <v>2014</v>
      </c>
      <c r="B163" s="61">
        <v>844</v>
      </c>
      <c r="C163" s="61">
        <v>115</v>
      </c>
      <c r="D163" s="61">
        <v>9</v>
      </c>
      <c r="E163" s="61">
        <v>959</v>
      </c>
      <c r="F163" s="63">
        <f>SUM(Tabell23[[#This Row],[DCI antal*]]/Tabell23[[#This Row],[CAN antal]])</f>
        <v>0.13625592417061611</v>
      </c>
    </row>
    <row r="164" spans="1:6" ht="14.5">
      <c r="A164" s="61">
        <v>2015</v>
      </c>
      <c r="B164" s="61">
        <v>844</v>
      </c>
      <c r="C164" s="61">
        <v>101</v>
      </c>
      <c r="D164" s="61">
        <v>8</v>
      </c>
      <c r="E164" s="61">
        <v>945</v>
      </c>
      <c r="F164" s="63">
        <f>SUM(Tabell23[[#This Row],[DCI antal*]]/Tabell23[[#This Row],[CAN antal]])</f>
        <v>0.11966824644549763</v>
      </c>
    </row>
    <row r="165" spans="1:6" ht="14.5">
      <c r="A165" s="61">
        <v>2016</v>
      </c>
      <c r="B165" s="61">
        <v>838</v>
      </c>
      <c r="C165" s="61">
        <v>82</v>
      </c>
      <c r="D165" s="61">
        <v>6</v>
      </c>
      <c r="E165" s="61">
        <v>920</v>
      </c>
      <c r="F165" s="63">
        <f>SUM(Tabell23[[#This Row],[DCI antal*]]/Tabell23[[#This Row],[CAN antal]])</f>
        <v>9.7852028639618144E-2</v>
      </c>
    </row>
    <row r="166" spans="1:6" ht="14.5">
      <c r="A166" s="61">
        <v>2017</v>
      </c>
      <c r="B166" s="61">
        <v>883</v>
      </c>
      <c r="C166" s="61">
        <v>83</v>
      </c>
      <c r="D166" s="61">
        <v>4</v>
      </c>
      <c r="E166" s="61">
        <v>966</v>
      </c>
      <c r="F166" s="63">
        <f>SUM(Tabell23[[#This Row],[DCI antal*]]/Tabell23[[#This Row],[CAN antal]])</f>
        <v>9.3997734994337487E-2</v>
      </c>
    </row>
    <row r="167" spans="1:6" ht="14.5">
      <c r="A167" s="61">
        <v>2018</v>
      </c>
      <c r="B167" s="61">
        <v>862</v>
      </c>
      <c r="C167" s="61">
        <v>84</v>
      </c>
      <c r="D167" s="61">
        <v>10</v>
      </c>
      <c r="E167" s="61">
        <v>946</v>
      </c>
      <c r="F167" s="63">
        <f>SUM(Tabell23[[#This Row],[DCI antal*]]/Tabell23[[#This Row],[CAN antal]])</f>
        <v>9.7447795823665889E-2</v>
      </c>
    </row>
    <row r="168" spans="1:6" ht="14.5">
      <c r="A168" s="61">
        <v>2019</v>
      </c>
      <c r="B168" s="61">
        <v>794</v>
      </c>
      <c r="C168" s="61">
        <v>74</v>
      </c>
      <c r="D168" s="61">
        <v>8</v>
      </c>
      <c r="E168" s="61">
        <v>868</v>
      </c>
      <c r="F168" s="63">
        <f>SUM(Tabell23[[#This Row],[DCI antal*]]/Tabell23[[#This Row],[CAN antal]])</f>
        <v>9.3198992443324941E-2</v>
      </c>
    </row>
    <row r="169" spans="1:6" ht="14.5">
      <c r="A169" s="61">
        <v>2020</v>
      </c>
      <c r="B169" s="61">
        <v>832</v>
      </c>
      <c r="C169" s="61">
        <v>97</v>
      </c>
      <c r="D169" s="61">
        <v>12</v>
      </c>
      <c r="E169" s="61">
        <v>929</v>
      </c>
      <c r="F169" s="63">
        <f>SUM(Tabell23[[#This Row],[DCI antal*]]/Tabell23[[#This Row],[CAN antal]])</f>
        <v>0.11658653846153846</v>
      </c>
    </row>
    <row r="170" spans="1:6" ht="14.5">
      <c r="A170" s="61">
        <v>2021</v>
      </c>
      <c r="B170" s="61">
        <v>838</v>
      </c>
      <c r="C170" s="61">
        <v>81</v>
      </c>
      <c r="D170" s="61">
        <v>12</v>
      </c>
      <c r="E170" s="61">
        <v>919</v>
      </c>
      <c r="F170" s="63">
        <f>SUM(Tabell23[[#This Row],[DCI antal*]]/Tabell23[[#This Row],[CAN antal]])</f>
        <v>9.6658711217183765E-2</v>
      </c>
    </row>
    <row r="171" spans="1:6" ht="14.5">
      <c r="A171" s="61">
        <v>2022</v>
      </c>
      <c r="B171" s="61">
        <v>848</v>
      </c>
      <c r="C171" s="61">
        <v>65</v>
      </c>
      <c r="D171" s="61">
        <v>7</v>
      </c>
      <c r="E171" s="61">
        <v>913</v>
      </c>
      <c r="F171" s="63">
        <f>SUM(Tabell23[[#This Row],[DCI antal*]]/Tabell23[[#This Row],[CAN antal]])</f>
        <v>7.6650943396226412E-2</v>
      </c>
    </row>
    <row r="173" spans="1:6">
      <c r="A173" s="39" t="s">
        <v>113</v>
      </c>
      <c r="B173" s="39"/>
      <c r="C173" s="39"/>
      <c r="D173" s="39"/>
      <c r="E173" s="39"/>
      <c r="F173" s="39"/>
    </row>
    <row r="174" spans="1:6" ht="27">
      <c r="A174" s="47" t="s">
        <v>3</v>
      </c>
      <c r="B174" s="53" t="s">
        <v>122</v>
      </c>
      <c r="C174" s="53" t="s">
        <v>147</v>
      </c>
      <c r="D174" s="53" t="s">
        <v>123</v>
      </c>
      <c r="E174" s="53" t="s">
        <v>124</v>
      </c>
      <c r="F174" s="53" t="s">
        <v>131</v>
      </c>
    </row>
    <row r="175" spans="1:6" ht="14.5">
      <c r="A175" s="61">
        <v>2005</v>
      </c>
      <c r="B175" s="62">
        <v>567</v>
      </c>
      <c r="C175" s="62">
        <v>122</v>
      </c>
      <c r="D175" s="62">
        <v>13</v>
      </c>
      <c r="E175" s="62">
        <v>689</v>
      </c>
      <c r="F175" s="63">
        <f>SUM(Tabell2325[[#This Row],[DCI antal*]]/Tabell2325[[#This Row],[CAN antal]])</f>
        <v>0.21516754850088182</v>
      </c>
    </row>
    <row r="176" spans="1:6" ht="14.5">
      <c r="A176" s="61">
        <v>2006</v>
      </c>
      <c r="B176" s="62">
        <v>633</v>
      </c>
      <c r="C176" s="62">
        <v>133</v>
      </c>
      <c r="D176" s="62">
        <v>17</v>
      </c>
      <c r="E176" s="62">
        <v>766</v>
      </c>
      <c r="F176" s="63">
        <f>SUM(Tabell2325[[#This Row],[DCI antal*]]/Tabell2325[[#This Row],[CAN antal]])</f>
        <v>0.21011058451816747</v>
      </c>
    </row>
    <row r="177" spans="1:6" ht="14.5">
      <c r="A177" s="61">
        <v>2007</v>
      </c>
      <c r="B177" s="62">
        <v>591</v>
      </c>
      <c r="C177" s="62">
        <v>125</v>
      </c>
      <c r="D177" s="62">
        <v>21</v>
      </c>
      <c r="E177" s="62">
        <v>716</v>
      </c>
      <c r="F177" s="63">
        <f>SUM(Tabell2325[[#This Row],[DCI antal*]]/Tabell2325[[#This Row],[CAN antal]])</f>
        <v>0.21150592216582065</v>
      </c>
    </row>
    <row r="178" spans="1:6" ht="14.5">
      <c r="A178" s="61">
        <v>2008</v>
      </c>
      <c r="B178" s="62">
        <v>653</v>
      </c>
      <c r="C178" s="62">
        <v>89</v>
      </c>
      <c r="D178" s="62">
        <v>17</v>
      </c>
      <c r="E178" s="62">
        <v>742</v>
      </c>
      <c r="F178" s="63">
        <f>SUM(Tabell2325[[#This Row],[DCI antal*]]/Tabell2325[[#This Row],[CAN antal]])</f>
        <v>0.13629402756508421</v>
      </c>
    </row>
    <row r="179" spans="1:6" ht="14.5">
      <c r="A179" s="61">
        <v>2009</v>
      </c>
      <c r="B179" s="62">
        <v>624</v>
      </c>
      <c r="C179" s="62">
        <v>87</v>
      </c>
      <c r="D179" s="62">
        <v>10</v>
      </c>
      <c r="E179" s="62">
        <v>711</v>
      </c>
      <c r="F179" s="63">
        <f>SUM(Tabell2325[[#This Row],[DCI antal*]]/Tabell2325[[#This Row],[CAN antal]])</f>
        <v>0.13942307692307693</v>
      </c>
    </row>
    <row r="180" spans="1:6" ht="14.5">
      <c r="A180" s="61">
        <v>2010</v>
      </c>
      <c r="B180" s="62">
        <v>699</v>
      </c>
      <c r="C180" s="62">
        <v>75</v>
      </c>
      <c r="D180" s="62">
        <v>13</v>
      </c>
      <c r="E180" s="62">
        <v>774</v>
      </c>
      <c r="F180" s="63">
        <f>SUM(Tabell2325[[#This Row],[DCI antal*]]/Tabell2325[[#This Row],[CAN antal]])</f>
        <v>0.1072961373390558</v>
      </c>
    </row>
    <row r="181" spans="1:6" ht="14.5">
      <c r="A181" s="61">
        <v>2011</v>
      </c>
      <c r="B181" s="62">
        <v>682</v>
      </c>
      <c r="C181" s="62">
        <v>81</v>
      </c>
      <c r="D181" s="62">
        <v>17</v>
      </c>
      <c r="E181" s="62">
        <v>763</v>
      </c>
      <c r="F181" s="63">
        <f>SUM(Tabell2325[[#This Row],[DCI antal*]]/Tabell2325[[#This Row],[CAN antal]])</f>
        <v>0.11876832844574781</v>
      </c>
    </row>
    <row r="182" spans="1:6" ht="14.5">
      <c r="A182" s="61">
        <v>2012</v>
      </c>
      <c r="B182" s="62">
        <v>671</v>
      </c>
      <c r="C182" s="62">
        <v>80</v>
      </c>
      <c r="D182" s="62">
        <v>17</v>
      </c>
      <c r="E182" s="62">
        <v>751</v>
      </c>
      <c r="F182" s="63">
        <f>SUM(Tabell2325[[#This Row],[DCI antal*]]/Tabell2325[[#This Row],[CAN antal]])</f>
        <v>0.11922503725782414</v>
      </c>
    </row>
    <row r="183" spans="1:6" ht="14.5">
      <c r="A183" s="61">
        <v>2013</v>
      </c>
      <c r="B183" s="62">
        <v>682</v>
      </c>
      <c r="C183" s="62">
        <v>86</v>
      </c>
      <c r="D183" s="62">
        <v>19</v>
      </c>
      <c r="E183" s="62">
        <v>768</v>
      </c>
      <c r="F183" s="63">
        <f>SUM(Tabell2325[[#This Row],[DCI antal*]]/Tabell2325[[#This Row],[CAN antal]])</f>
        <v>0.12609970674486803</v>
      </c>
    </row>
    <row r="184" spans="1:6" ht="14.5">
      <c r="A184" s="61">
        <v>2014</v>
      </c>
      <c r="B184" s="62">
        <v>753</v>
      </c>
      <c r="C184" s="62">
        <v>90</v>
      </c>
      <c r="D184" s="62">
        <v>14</v>
      </c>
      <c r="E184" s="62">
        <v>843</v>
      </c>
      <c r="F184" s="63">
        <f>SUM(Tabell2325[[#This Row],[DCI antal*]]/Tabell2325[[#This Row],[CAN antal]])</f>
        <v>0.11952191235059761</v>
      </c>
    </row>
    <row r="185" spans="1:6" ht="14.5">
      <c r="A185" s="61">
        <v>2015</v>
      </c>
      <c r="B185" s="62">
        <v>741</v>
      </c>
      <c r="C185" s="62">
        <v>85</v>
      </c>
      <c r="D185" s="62">
        <v>12</v>
      </c>
      <c r="E185" s="62">
        <v>826</v>
      </c>
      <c r="F185" s="63">
        <f>SUM(Tabell2325[[#This Row],[DCI antal*]]/Tabell2325[[#This Row],[CAN antal]])</f>
        <v>0.11470985155195682</v>
      </c>
    </row>
    <row r="186" spans="1:6" ht="14.5">
      <c r="A186" s="61">
        <v>2016</v>
      </c>
      <c r="B186" s="62">
        <v>764</v>
      </c>
      <c r="C186" s="62">
        <v>71</v>
      </c>
      <c r="D186" s="62">
        <v>7</v>
      </c>
      <c r="E186" s="62">
        <v>835</v>
      </c>
      <c r="F186" s="63">
        <f>SUM(Tabell2325[[#This Row],[DCI antal*]]/Tabell2325[[#This Row],[CAN antal]])</f>
        <v>9.293193717277487E-2</v>
      </c>
    </row>
    <row r="187" spans="1:6" ht="14.5">
      <c r="A187" s="61">
        <v>2017</v>
      </c>
      <c r="B187" s="62">
        <v>873</v>
      </c>
      <c r="C187" s="62">
        <v>60</v>
      </c>
      <c r="D187" s="62">
        <v>15</v>
      </c>
      <c r="E187" s="62">
        <v>933</v>
      </c>
      <c r="F187" s="63">
        <f>SUM(Tabell2325[[#This Row],[DCI antal*]]/Tabell2325[[#This Row],[CAN antal]])</f>
        <v>6.8728522336769765E-2</v>
      </c>
    </row>
    <row r="188" spans="1:6" ht="14.5">
      <c r="A188" s="61">
        <v>2018</v>
      </c>
      <c r="B188" s="62">
        <v>851</v>
      </c>
      <c r="C188" s="62">
        <v>50</v>
      </c>
      <c r="D188" s="62">
        <v>13</v>
      </c>
      <c r="E188" s="62">
        <v>901</v>
      </c>
      <c r="F188" s="63">
        <f>SUM(Tabell2325[[#This Row],[DCI antal*]]/Tabell2325[[#This Row],[CAN antal]])</f>
        <v>5.8754406580493537E-2</v>
      </c>
    </row>
    <row r="189" spans="1:6" ht="14.5">
      <c r="A189" s="61">
        <v>2019</v>
      </c>
      <c r="B189" s="62">
        <v>900</v>
      </c>
      <c r="C189" s="62">
        <v>40</v>
      </c>
      <c r="D189" s="62">
        <v>12</v>
      </c>
      <c r="E189" s="62">
        <v>940</v>
      </c>
      <c r="F189" s="63">
        <f>SUM(Tabell2325[[#This Row],[DCI antal*]]/Tabell2325[[#This Row],[CAN antal]])</f>
        <v>4.4444444444444446E-2</v>
      </c>
    </row>
    <row r="190" spans="1:6" ht="14.5">
      <c r="A190" s="61">
        <v>2020</v>
      </c>
      <c r="B190" s="62">
        <v>826</v>
      </c>
      <c r="C190" s="62">
        <v>35</v>
      </c>
      <c r="D190" s="62">
        <v>12</v>
      </c>
      <c r="E190" s="62">
        <v>861</v>
      </c>
      <c r="F190" s="63">
        <f>SUM(Tabell2325[[#This Row],[DCI antal*]]/Tabell2325[[#This Row],[CAN antal]])</f>
        <v>4.2372881355932202E-2</v>
      </c>
    </row>
    <row r="191" spans="1:6" ht="14.5">
      <c r="A191" s="61">
        <v>2021</v>
      </c>
      <c r="B191" s="62">
        <v>854</v>
      </c>
      <c r="C191" s="62">
        <v>33</v>
      </c>
      <c r="D191" s="62">
        <v>16</v>
      </c>
      <c r="E191" s="62">
        <v>887</v>
      </c>
      <c r="F191" s="63">
        <f>SUM(Tabell2325[[#This Row],[DCI antal*]]/Tabell2325[[#This Row],[CAN antal]])</f>
        <v>3.864168618266979E-2</v>
      </c>
    </row>
    <row r="192" spans="1:6" ht="14.5">
      <c r="A192" s="61">
        <v>2022</v>
      </c>
      <c r="B192" s="62">
        <v>932</v>
      </c>
      <c r="C192" s="62">
        <v>24</v>
      </c>
      <c r="D192" s="62">
        <v>11</v>
      </c>
      <c r="E192" s="62">
        <v>956</v>
      </c>
      <c r="F192" s="63">
        <f>SUM(Tabell2325[[#This Row],[DCI antal*]]/Tabell2325[[#This Row],[CAN antal]])</f>
        <v>2.575107296137339E-2</v>
      </c>
    </row>
    <row r="194" spans="1:6">
      <c r="A194" s="39" t="s">
        <v>40</v>
      </c>
      <c r="B194" s="39"/>
      <c r="C194" s="39"/>
      <c r="D194" s="39"/>
      <c r="E194" s="39"/>
      <c r="F194" s="39"/>
    </row>
    <row r="195" spans="1:6" ht="27">
      <c r="A195" s="47" t="s">
        <v>3</v>
      </c>
      <c r="B195" s="53" t="s">
        <v>122</v>
      </c>
      <c r="C195" s="53" t="s">
        <v>147</v>
      </c>
      <c r="D195" s="53" t="s">
        <v>123</v>
      </c>
      <c r="E195" s="53" t="s">
        <v>124</v>
      </c>
      <c r="F195" s="53" t="s">
        <v>131</v>
      </c>
    </row>
    <row r="196" spans="1:6" ht="14.5">
      <c r="A196" s="61">
        <v>2005</v>
      </c>
      <c r="B196" s="62">
        <v>717</v>
      </c>
      <c r="C196" s="62">
        <v>104</v>
      </c>
      <c r="D196" s="62">
        <v>25</v>
      </c>
      <c r="E196" s="62">
        <v>821</v>
      </c>
      <c r="F196" s="63">
        <f>SUM(Tabell232526[[#This Row],[DCI antal*]]/Tabell232526[[#This Row],[CAN antal]])</f>
        <v>0.14504881450488144</v>
      </c>
    </row>
    <row r="197" spans="1:6" ht="14.5">
      <c r="A197" s="61">
        <v>2006</v>
      </c>
      <c r="B197" s="62">
        <v>686</v>
      </c>
      <c r="C197" s="62">
        <v>124</v>
      </c>
      <c r="D197" s="62">
        <v>15</v>
      </c>
      <c r="E197" s="62">
        <v>810</v>
      </c>
      <c r="F197" s="63">
        <f>SUM(Tabell232526[[#This Row],[DCI antal*]]/Tabell232526[[#This Row],[CAN antal]])</f>
        <v>0.18075801749271136</v>
      </c>
    </row>
    <row r="198" spans="1:6" ht="14.5">
      <c r="A198" s="61">
        <v>2007</v>
      </c>
      <c r="B198" s="62">
        <v>672</v>
      </c>
      <c r="C198" s="62">
        <v>93</v>
      </c>
      <c r="D198" s="62">
        <v>18</v>
      </c>
      <c r="E198" s="62">
        <v>765</v>
      </c>
      <c r="F198" s="63">
        <f>SUM(Tabell232526[[#This Row],[DCI antal*]]/Tabell232526[[#This Row],[CAN antal]])</f>
        <v>0.13839285714285715</v>
      </c>
    </row>
    <row r="199" spans="1:6" ht="14.5">
      <c r="A199" s="61">
        <v>2008</v>
      </c>
      <c r="B199" s="62">
        <v>694</v>
      </c>
      <c r="C199" s="62">
        <v>88</v>
      </c>
      <c r="D199" s="62">
        <v>22</v>
      </c>
      <c r="E199" s="62">
        <v>782</v>
      </c>
      <c r="F199" s="63">
        <f>SUM(Tabell232526[[#This Row],[DCI antal*]]/Tabell232526[[#This Row],[CAN antal]])</f>
        <v>0.12680115273775217</v>
      </c>
    </row>
    <row r="200" spans="1:6" ht="14.5">
      <c r="A200" s="61">
        <v>2009</v>
      </c>
      <c r="B200" s="62">
        <v>701</v>
      </c>
      <c r="C200" s="62">
        <v>69</v>
      </c>
      <c r="D200" s="62">
        <v>14</v>
      </c>
      <c r="E200" s="62">
        <v>770</v>
      </c>
      <c r="F200" s="63">
        <f>SUM(Tabell232526[[#This Row],[DCI antal*]]/Tabell232526[[#This Row],[CAN antal]])</f>
        <v>9.843081312410841E-2</v>
      </c>
    </row>
    <row r="201" spans="1:6" ht="14.5">
      <c r="A201" s="61">
        <v>2010</v>
      </c>
      <c r="B201" s="62">
        <v>750</v>
      </c>
      <c r="C201" s="62">
        <v>73</v>
      </c>
      <c r="D201" s="62">
        <v>16</v>
      </c>
      <c r="E201" s="62">
        <v>823</v>
      </c>
      <c r="F201" s="63">
        <f>SUM(Tabell232526[[#This Row],[DCI antal*]]/Tabell232526[[#This Row],[CAN antal]])</f>
        <v>9.7333333333333327E-2</v>
      </c>
    </row>
    <row r="202" spans="1:6" ht="14.5">
      <c r="A202" s="61">
        <v>2011</v>
      </c>
      <c r="B202" s="62">
        <v>757</v>
      </c>
      <c r="C202" s="62">
        <v>57</v>
      </c>
      <c r="D202" s="62">
        <v>9</v>
      </c>
      <c r="E202" s="62">
        <v>814</v>
      </c>
      <c r="F202" s="63">
        <f>SUM(Tabell232526[[#This Row],[DCI antal*]]/Tabell232526[[#This Row],[CAN antal]])</f>
        <v>7.5297225891677672E-2</v>
      </c>
    </row>
    <row r="203" spans="1:6" ht="14.5">
      <c r="A203" s="61">
        <v>2012</v>
      </c>
      <c r="B203" s="62">
        <v>734</v>
      </c>
      <c r="C203" s="62">
        <v>51</v>
      </c>
      <c r="D203" s="62">
        <v>13</v>
      </c>
      <c r="E203" s="62">
        <v>785</v>
      </c>
      <c r="F203" s="63">
        <f>SUM(Tabell232526[[#This Row],[DCI antal*]]/Tabell232526[[#This Row],[CAN antal]])</f>
        <v>6.9482288828337874E-2</v>
      </c>
    </row>
    <row r="204" spans="1:6" ht="14.5">
      <c r="A204" s="61">
        <v>2013</v>
      </c>
      <c r="B204" s="62">
        <v>734</v>
      </c>
      <c r="C204" s="62">
        <v>60</v>
      </c>
      <c r="D204" s="62">
        <v>14</v>
      </c>
      <c r="E204" s="62">
        <v>794</v>
      </c>
      <c r="F204" s="63">
        <f>SUM(Tabell232526[[#This Row],[DCI antal*]]/Tabell232526[[#This Row],[CAN antal]])</f>
        <v>8.1743869209809264E-2</v>
      </c>
    </row>
    <row r="205" spans="1:6" ht="14.5">
      <c r="A205" s="61">
        <v>2014</v>
      </c>
      <c r="B205" s="62">
        <v>831</v>
      </c>
      <c r="C205" s="62">
        <v>59</v>
      </c>
      <c r="D205" s="62">
        <v>19</v>
      </c>
      <c r="E205" s="62">
        <v>890</v>
      </c>
      <c r="F205" s="63">
        <f>SUM(Tabell232526[[#This Row],[DCI antal*]]/Tabell232526[[#This Row],[CAN antal]])</f>
        <v>7.0998796630565589E-2</v>
      </c>
    </row>
    <row r="206" spans="1:6" ht="14.5">
      <c r="A206" s="61">
        <v>2015</v>
      </c>
      <c r="B206" s="62">
        <v>858</v>
      </c>
      <c r="C206" s="62">
        <v>47</v>
      </c>
      <c r="D206" s="62">
        <v>15</v>
      </c>
      <c r="E206" s="62">
        <v>905</v>
      </c>
      <c r="F206" s="63">
        <f>SUM(Tabell232526[[#This Row],[DCI antal*]]/Tabell232526[[#This Row],[CAN antal]])</f>
        <v>5.4778554778554776E-2</v>
      </c>
    </row>
    <row r="207" spans="1:6" ht="14.5">
      <c r="A207" s="61">
        <v>2016</v>
      </c>
      <c r="B207" s="62">
        <v>875</v>
      </c>
      <c r="C207" s="62">
        <v>31</v>
      </c>
      <c r="D207" s="62">
        <v>17</v>
      </c>
      <c r="E207" s="62">
        <v>906</v>
      </c>
      <c r="F207" s="63">
        <f>SUM(Tabell232526[[#This Row],[DCI antal*]]/Tabell232526[[#This Row],[CAN antal]])</f>
        <v>3.5428571428571427E-2</v>
      </c>
    </row>
    <row r="208" spans="1:6" ht="14.5">
      <c r="A208" s="61">
        <v>2017</v>
      </c>
      <c r="B208" s="62">
        <v>882</v>
      </c>
      <c r="C208" s="62">
        <v>29</v>
      </c>
      <c r="D208" s="62">
        <v>8</v>
      </c>
      <c r="E208" s="62">
        <v>911</v>
      </c>
      <c r="F208" s="63">
        <f>SUM(Tabell232526[[#This Row],[DCI antal*]]/Tabell232526[[#This Row],[CAN antal]])</f>
        <v>3.2879818594104306E-2</v>
      </c>
    </row>
    <row r="209" spans="1:6" ht="14.5">
      <c r="A209" s="61">
        <v>2018</v>
      </c>
      <c r="B209" s="62">
        <v>817</v>
      </c>
      <c r="C209" s="62">
        <v>41</v>
      </c>
      <c r="D209" s="62">
        <v>12</v>
      </c>
      <c r="E209" s="62">
        <v>858</v>
      </c>
      <c r="F209" s="63">
        <f>SUM(Tabell232526[[#This Row],[DCI antal*]]/Tabell232526[[#This Row],[CAN antal]])</f>
        <v>5.0183598531211751E-2</v>
      </c>
    </row>
    <row r="210" spans="1:6" ht="14.5">
      <c r="A210" s="61">
        <v>2019</v>
      </c>
      <c r="B210" s="62">
        <v>877</v>
      </c>
      <c r="C210" s="62">
        <v>26</v>
      </c>
      <c r="D210" s="62">
        <v>7</v>
      </c>
      <c r="E210" s="62">
        <v>903</v>
      </c>
      <c r="F210" s="63">
        <f>SUM(Tabell232526[[#This Row],[DCI antal*]]/Tabell232526[[#This Row],[CAN antal]])</f>
        <v>2.9646522234891677E-2</v>
      </c>
    </row>
    <row r="211" spans="1:6" ht="14.5">
      <c r="A211" s="61">
        <v>2020</v>
      </c>
      <c r="B211" s="62">
        <v>771</v>
      </c>
      <c r="C211" s="62">
        <v>15</v>
      </c>
      <c r="D211" s="62">
        <v>12</v>
      </c>
      <c r="E211" s="62">
        <v>786</v>
      </c>
      <c r="F211" s="63">
        <f>SUM(Tabell232526[[#This Row],[DCI antal*]]/Tabell232526[[#This Row],[CAN antal]])</f>
        <v>1.9455252918287938E-2</v>
      </c>
    </row>
    <row r="212" spans="1:6" ht="14.5">
      <c r="A212" s="61">
        <v>2021</v>
      </c>
      <c r="B212" s="62">
        <v>920</v>
      </c>
      <c r="C212" s="62">
        <v>16</v>
      </c>
      <c r="D212" s="62">
        <v>7</v>
      </c>
      <c r="E212" s="62">
        <v>936</v>
      </c>
      <c r="F212" s="63">
        <f>SUM(Tabell232526[[#This Row],[DCI antal*]]/Tabell232526[[#This Row],[CAN antal]])</f>
        <v>1.7391304347826087E-2</v>
      </c>
    </row>
    <row r="213" spans="1:6" ht="14.5">
      <c r="A213" s="61">
        <v>2022</v>
      </c>
      <c r="B213" s="62">
        <v>778</v>
      </c>
      <c r="C213" s="62">
        <v>7</v>
      </c>
      <c r="D213" s="62">
        <v>16</v>
      </c>
      <c r="E213" s="62">
        <v>785</v>
      </c>
      <c r="F213" s="63">
        <f>SUM(Tabell232526[[#This Row],[DCI antal*]]/Tabell232526[[#This Row],[CAN antal]])</f>
        <v>8.9974293059125968E-3</v>
      </c>
    </row>
    <row r="215" spans="1:6">
      <c r="A215" s="39" t="s">
        <v>129</v>
      </c>
      <c r="B215" s="39"/>
      <c r="C215" s="39"/>
      <c r="D215" s="39"/>
      <c r="E215" s="39"/>
      <c r="F215" s="39"/>
    </row>
    <row r="216" spans="1:6" ht="27">
      <c r="A216" s="47" t="s">
        <v>3</v>
      </c>
      <c r="B216" s="53" t="s">
        <v>122</v>
      </c>
      <c r="C216" s="53" t="s">
        <v>147</v>
      </c>
      <c r="D216" s="53" t="s">
        <v>123</v>
      </c>
      <c r="E216" s="53" t="s">
        <v>124</v>
      </c>
      <c r="F216" s="53" t="s">
        <v>131</v>
      </c>
    </row>
    <row r="217" spans="1:6" ht="14.5">
      <c r="A217" s="61">
        <v>2005</v>
      </c>
      <c r="B217" s="62">
        <v>1790</v>
      </c>
      <c r="C217" s="62">
        <v>54</v>
      </c>
      <c r="D217" s="62">
        <v>60</v>
      </c>
      <c r="E217" s="62">
        <v>1844</v>
      </c>
      <c r="F217" s="63">
        <f>SUM(Tabell23252627[[#This Row],[DCI antal*]]/Tabell23252627[[#This Row],[CAN antal]])</f>
        <v>3.0167597765363128E-2</v>
      </c>
    </row>
    <row r="218" spans="1:6" ht="14.5">
      <c r="A218" s="61">
        <v>2006</v>
      </c>
      <c r="B218" s="62">
        <v>1840</v>
      </c>
      <c r="C218" s="62">
        <v>82</v>
      </c>
      <c r="D218" s="62">
        <v>61</v>
      </c>
      <c r="E218" s="62">
        <v>1922</v>
      </c>
      <c r="F218" s="63">
        <f>SUM(Tabell23252627[[#This Row],[DCI antal*]]/Tabell23252627[[#This Row],[CAN antal]])</f>
        <v>4.4565217391304347E-2</v>
      </c>
    </row>
    <row r="219" spans="1:6" ht="14.5">
      <c r="A219" s="61">
        <v>2007</v>
      </c>
      <c r="B219" s="62">
        <v>1955</v>
      </c>
      <c r="C219" s="62">
        <v>66</v>
      </c>
      <c r="D219" s="62">
        <v>53</v>
      </c>
      <c r="E219" s="62">
        <v>2021</v>
      </c>
      <c r="F219" s="63">
        <f>SUM(Tabell23252627[[#This Row],[DCI antal*]]/Tabell23252627[[#This Row],[CAN antal]])</f>
        <v>3.3759590792838877E-2</v>
      </c>
    </row>
    <row r="220" spans="1:6" ht="14.5">
      <c r="A220" s="61">
        <v>2008</v>
      </c>
      <c r="B220" s="62">
        <v>1938</v>
      </c>
      <c r="C220" s="62">
        <v>65</v>
      </c>
      <c r="D220" s="62">
        <v>36</v>
      </c>
      <c r="E220" s="62">
        <v>2003</v>
      </c>
      <c r="F220" s="63">
        <f>SUM(Tabell23252627[[#This Row],[DCI antal*]]/Tabell23252627[[#This Row],[CAN antal]])</f>
        <v>3.3539731682146544E-2</v>
      </c>
    </row>
    <row r="221" spans="1:6" ht="14.5">
      <c r="A221" s="61">
        <v>2009</v>
      </c>
      <c r="B221" s="62">
        <v>1994</v>
      </c>
      <c r="C221" s="62">
        <v>53</v>
      </c>
      <c r="D221" s="62">
        <v>45</v>
      </c>
      <c r="E221" s="62">
        <v>2047</v>
      </c>
      <c r="F221" s="63">
        <f>SUM(Tabell23252627[[#This Row],[DCI antal*]]/Tabell23252627[[#This Row],[CAN antal]])</f>
        <v>2.657973921765296E-2</v>
      </c>
    </row>
    <row r="222" spans="1:6" ht="14.5">
      <c r="A222" s="61">
        <v>2010</v>
      </c>
      <c r="B222" s="62">
        <v>1979</v>
      </c>
      <c r="C222" s="62">
        <v>61</v>
      </c>
      <c r="D222" s="62">
        <v>44</v>
      </c>
      <c r="E222" s="62">
        <v>2040</v>
      </c>
      <c r="F222" s="63">
        <f>SUM(Tabell23252627[[#This Row],[DCI antal*]]/Tabell23252627[[#This Row],[CAN antal]])</f>
        <v>3.0823648307225872E-2</v>
      </c>
    </row>
    <row r="223" spans="1:6" ht="14.5">
      <c r="A223" s="61">
        <v>2011</v>
      </c>
      <c r="B223" s="62">
        <v>1997</v>
      </c>
      <c r="C223" s="62">
        <v>47</v>
      </c>
      <c r="D223" s="62">
        <v>33</v>
      </c>
      <c r="E223" s="62">
        <v>2044</v>
      </c>
      <c r="F223" s="63">
        <f>SUM(Tabell23252627[[#This Row],[DCI antal*]]/Tabell23252627[[#This Row],[CAN antal]])</f>
        <v>2.3535302954431646E-2</v>
      </c>
    </row>
    <row r="224" spans="1:6" ht="14.5">
      <c r="A224" s="61">
        <v>2012</v>
      </c>
      <c r="B224" s="62">
        <v>2050</v>
      </c>
      <c r="C224" s="62">
        <v>75</v>
      </c>
      <c r="D224" s="62">
        <v>42</v>
      </c>
      <c r="E224" s="62">
        <v>2125</v>
      </c>
      <c r="F224" s="63">
        <f>SUM(Tabell23252627[[#This Row],[DCI antal*]]/Tabell23252627[[#This Row],[CAN antal]])</f>
        <v>3.6585365853658534E-2</v>
      </c>
    </row>
    <row r="225" spans="1:6" ht="14.5">
      <c r="A225" s="61">
        <v>2013</v>
      </c>
      <c r="B225" s="62">
        <v>2085</v>
      </c>
      <c r="C225" s="62">
        <v>55</v>
      </c>
      <c r="D225" s="62">
        <v>33</v>
      </c>
      <c r="E225" s="62">
        <v>2140</v>
      </c>
      <c r="F225" s="63">
        <f>SUM(Tabell23252627[[#This Row],[DCI antal*]]/Tabell23252627[[#This Row],[CAN antal]])</f>
        <v>2.6378896882494004E-2</v>
      </c>
    </row>
    <row r="226" spans="1:6" ht="14.5">
      <c r="A226" s="61">
        <v>2014</v>
      </c>
      <c r="B226" s="62">
        <v>2013</v>
      </c>
      <c r="C226" s="62">
        <v>67</v>
      </c>
      <c r="D226" s="62">
        <v>28</v>
      </c>
      <c r="E226" s="62">
        <v>2080</v>
      </c>
      <c r="F226" s="63">
        <f>SUM(Tabell23252627[[#This Row],[DCI antal*]]/Tabell23252627[[#This Row],[CAN antal]])</f>
        <v>3.3283656234475906E-2</v>
      </c>
    </row>
    <row r="227" spans="1:6" ht="14.5">
      <c r="A227" s="61">
        <v>2015</v>
      </c>
      <c r="B227" s="62">
        <v>2113</v>
      </c>
      <c r="C227" s="62">
        <v>64</v>
      </c>
      <c r="D227" s="62">
        <v>34</v>
      </c>
      <c r="E227" s="62">
        <v>2177</v>
      </c>
      <c r="F227" s="63">
        <f>SUM(Tabell23252627[[#This Row],[DCI antal*]]/Tabell23252627[[#This Row],[CAN antal]])</f>
        <v>3.0288689067676289E-2</v>
      </c>
    </row>
    <row r="228" spans="1:6" ht="14.5">
      <c r="A228" s="61">
        <v>2016</v>
      </c>
      <c r="B228" s="62">
        <v>2187</v>
      </c>
      <c r="C228" s="62">
        <v>50</v>
      </c>
      <c r="D228" s="62">
        <v>31</v>
      </c>
      <c r="E228" s="62">
        <v>2237</v>
      </c>
      <c r="F228" s="63">
        <f>SUM(Tabell23252627[[#This Row],[DCI antal*]]/Tabell23252627[[#This Row],[CAN antal]])</f>
        <v>2.2862368541380886E-2</v>
      </c>
    </row>
    <row r="229" spans="1:6" ht="14.5">
      <c r="A229" s="61">
        <v>2017</v>
      </c>
      <c r="B229" s="62">
        <v>2197</v>
      </c>
      <c r="C229" s="62">
        <v>37</v>
      </c>
      <c r="D229" s="62">
        <v>28</v>
      </c>
      <c r="E229" s="62">
        <v>2234</v>
      </c>
      <c r="F229" s="63">
        <f>SUM(Tabell23252627[[#This Row],[DCI antal*]]/Tabell23252627[[#This Row],[CAN antal]])</f>
        <v>1.6841147018661812E-2</v>
      </c>
    </row>
    <row r="230" spans="1:6" ht="14.5">
      <c r="A230" s="61">
        <v>2018</v>
      </c>
      <c r="B230" s="62">
        <v>2008</v>
      </c>
      <c r="C230" s="62">
        <v>47</v>
      </c>
      <c r="D230" s="62">
        <v>34</v>
      </c>
      <c r="E230" s="62">
        <v>2055</v>
      </c>
      <c r="F230" s="63">
        <f>SUM(Tabell23252627[[#This Row],[DCI antal*]]/Tabell23252627[[#This Row],[CAN antal]])</f>
        <v>2.3406374501992032E-2</v>
      </c>
    </row>
    <row r="231" spans="1:6" ht="14.5">
      <c r="A231" s="61">
        <v>2019</v>
      </c>
      <c r="B231" s="62">
        <v>2228</v>
      </c>
      <c r="C231" s="62">
        <v>39</v>
      </c>
      <c r="D231" s="62">
        <v>20</v>
      </c>
      <c r="E231" s="62">
        <v>2267</v>
      </c>
      <c r="F231" s="63">
        <f>SUM(Tabell23252627[[#This Row],[DCI antal*]]/Tabell23252627[[#This Row],[CAN antal]])</f>
        <v>1.7504488330341114E-2</v>
      </c>
    </row>
    <row r="232" spans="1:6" ht="14.5">
      <c r="A232" s="61">
        <v>2020</v>
      </c>
      <c r="B232" s="62">
        <v>2064</v>
      </c>
      <c r="C232" s="62">
        <v>35</v>
      </c>
      <c r="D232" s="62">
        <v>31</v>
      </c>
      <c r="E232" s="62">
        <v>2099</v>
      </c>
      <c r="F232" s="63">
        <f>SUM(Tabell23252627[[#This Row],[DCI antal*]]/Tabell23252627[[#This Row],[CAN antal]])</f>
        <v>1.695736434108527E-2</v>
      </c>
    </row>
    <row r="233" spans="1:6" ht="14.5">
      <c r="A233" s="61">
        <v>2021</v>
      </c>
      <c r="B233" s="62">
        <v>2246</v>
      </c>
      <c r="C233" s="62">
        <v>33</v>
      </c>
      <c r="D233" s="62">
        <v>27</v>
      </c>
      <c r="E233" s="62">
        <v>2279</v>
      </c>
      <c r="F233" s="63">
        <f>SUM(Tabell23252627[[#This Row],[DCI antal*]]/Tabell23252627[[#This Row],[CAN antal]])</f>
        <v>1.4692787177203919E-2</v>
      </c>
    </row>
    <row r="234" spans="1:6" ht="14.5">
      <c r="A234" s="61">
        <v>2022</v>
      </c>
      <c r="B234" s="62">
        <v>2176</v>
      </c>
      <c r="C234" s="62">
        <v>24</v>
      </c>
      <c r="D234" s="62">
        <v>23</v>
      </c>
      <c r="E234" s="62">
        <v>2200</v>
      </c>
      <c r="F234" s="63">
        <f>SUM(Tabell23252627[[#This Row],[DCI antal*]]/Tabell23252627[[#This Row],[CAN antal]])</f>
        <v>1.1029411764705883E-2</v>
      </c>
    </row>
    <row r="236" spans="1:6">
      <c r="A236" s="39" t="s">
        <v>130</v>
      </c>
      <c r="B236" s="39"/>
      <c r="C236" s="39"/>
      <c r="D236" s="39"/>
      <c r="E236" s="39"/>
      <c r="F236" s="39"/>
    </row>
    <row r="237" spans="1:6" ht="27">
      <c r="A237" s="47" t="s">
        <v>3</v>
      </c>
      <c r="B237" s="53" t="s">
        <v>122</v>
      </c>
      <c r="C237" s="53" t="s">
        <v>147</v>
      </c>
      <c r="D237" s="53" t="s">
        <v>123</v>
      </c>
      <c r="E237" s="53" t="s">
        <v>124</v>
      </c>
      <c r="F237" s="53" t="s">
        <v>131</v>
      </c>
    </row>
    <row r="238" spans="1:6" ht="14.5">
      <c r="A238" s="61">
        <v>2005</v>
      </c>
      <c r="B238" s="62">
        <v>2181</v>
      </c>
      <c r="C238" s="62">
        <v>92</v>
      </c>
      <c r="D238" s="62">
        <v>43</v>
      </c>
      <c r="E238" s="62">
        <v>2273</v>
      </c>
      <c r="F238" s="63">
        <f>SUM(Tabell23252628[[#This Row],[DCI antal*]]/Tabell23252628[[#This Row],[CAN antal]])</f>
        <v>4.2182485098578637E-2</v>
      </c>
    </row>
    <row r="239" spans="1:6" ht="14.5">
      <c r="A239" s="61">
        <v>2006</v>
      </c>
      <c r="B239" s="62">
        <v>2279</v>
      </c>
      <c r="C239" s="62">
        <v>60</v>
      </c>
      <c r="D239" s="62">
        <v>42</v>
      </c>
      <c r="E239" s="62">
        <v>2339</v>
      </c>
      <c r="F239" s="63">
        <f>SUM(Tabell23252628[[#This Row],[DCI antal*]]/Tabell23252628[[#This Row],[CAN antal]])</f>
        <v>2.6327336551118911E-2</v>
      </c>
    </row>
    <row r="240" spans="1:6" ht="14.5">
      <c r="A240" s="61">
        <v>2007</v>
      </c>
      <c r="B240" s="62">
        <v>2318</v>
      </c>
      <c r="C240" s="62">
        <v>93</v>
      </c>
      <c r="D240" s="62">
        <v>40</v>
      </c>
      <c r="E240" s="62">
        <v>2411</v>
      </c>
      <c r="F240" s="63">
        <f>SUM(Tabell23252628[[#This Row],[DCI antal*]]/Tabell23252628[[#This Row],[CAN antal]])</f>
        <v>4.0120793787748056E-2</v>
      </c>
    </row>
    <row r="241" spans="1:6" ht="14.5">
      <c r="A241" s="61">
        <v>2008</v>
      </c>
      <c r="B241" s="62">
        <v>2333</v>
      </c>
      <c r="C241" s="62">
        <v>71</v>
      </c>
      <c r="D241" s="62">
        <v>33</v>
      </c>
      <c r="E241" s="62">
        <v>2404</v>
      </c>
      <c r="F241" s="63">
        <f>SUM(Tabell23252628[[#This Row],[DCI antal*]]/Tabell23252628[[#This Row],[CAN antal]])</f>
        <v>3.0432918988426916E-2</v>
      </c>
    </row>
    <row r="242" spans="1:6" ht="14.5">
      <c r="A242" s="61">
        <v>2009</v>
      </c>
      <c r="B242" s="62">
        <v>2399</v>
      </c>
      <c r="C242" s="62">
        <v>49</v>
      </c>
      <c r="D242" s="62">
        <v>35</v>
      </c>
      <c r="E242" s="62">
        <v>2448</v>
      </c>
      <c r="F242" s="63">
        <f>SUM(Tabell23252628[[#This Row],[DCI antal*]]/Tabell23252628[[#This Row],[CAN antal]])</f>
        <v>2.0425177157148811E-2</v>
      </c>
    </row>
    <row r="243" spans="1:6" ht="14.5">
      <c r="A243" s="61">
        <v>2010</v>
      </c>
      <c r="B243" s="62">
        <v>2454</v>
      </c>
      <c r="C243" s="62">
        <v>54</v>
      </c>
      <c r="D243" s="62">
        <v>27</v>
      </c>
      <c r="E243" s="62">
        <v>2508</v>
      </c>
      <c r="F243" s="63">
        <f>SUM(Tabell23252628[[#This Row],[DCI antal*]]/Tabell23252628[[#This Row],[CAN antal]])</f>
        <v>2.2004889975550123E-2</v>
      </c>
    </row>
    <row r="244" spans="1:6" ht="14.5">
      <c r="A244" s="61">
        <v>2011</v>
      </c>
      <c r="B244" s="62">
        <v>2510</v>
      </c>
      <c r="C244" s="62">
        <v>72</v>
      </c>
      <c r="D244" s="62">
        <v>29</v>
      </c>
      <c r="E244" s="62">
        <v>2582</v>
      </c>
      <c r="F244" s="63">
        <f>SUM(Tabell23252628[[#This Row],[DCI antal*]]/Tabell23252628[[#This Row],[CAN antal]])</f>
        <v>2.8685258964143426E-2</v>
      </c>
    </row>
    <row r="245" spans="1:6" ht="14.5">
      <c r="A245" s="61">
        <v>2012</v>
      </c>
      <c r="B245" s="62">
        <v>2428</v>
      </c>
      <c r="C245" s="62">
        <v>69</v>
      </c>
      <c r="D245" s="62">
        <v>30</v>
      </c>
      <c r="E245" s="62">
        <v>2497</v>
      </c>
      <c r="F245" s="63">
        <f>SUM(Tabell23252628[[#This Row],[DCI antal*]]/Tabell23252628[[#This Row],[CAN antal]])</f>
        <v>2.8418451400329489E-2</v>
      </c>
    </row>
    <row r="246" spans="1:6" ht="14.5">
      <c r="A246" s="61">
        <v>2013</v>
      </c>
      <c r="B246" s="62">
        <v>2810</v>
      </c>
      <c r="C246" s="62">
        <v>67</v>
      </c>
      <c r="D246" s="62">
        <v>25</v>
      </c>
      <c r="E246" s="62">
        <v>2877</v>
      </c>
      <c r="F246" s="63">
        <f>SUM(Tabell23252628[[#This Row],[DCI antal*]]/Tabell23252628[[#This Row],[CAN antal]])</f>
        <v>2.384341637010676E-2</v>
      </c>
    </row>
    <row r="247" spans="1:6" ht="14.5">
      <c r="A247" s="61">
        <v>2014</v>
      </c>
      <c r="B247" s="62">
        <v>2691</v>
      </c>
      <c r="C247" s="62">
        <v>72</v>
      </c>
      <c r="D247" s="62">
        <v>40</v>
      </c>
      <c r="E247" s="62">
        <v>2763</v>
      </c>
      <c r="F247" s="63">
        <f>SUM(Tabell23252628[[#This Row],[DCI antal*]]/Tabell23252628[[#This Row],[CAN antal]])</f>
        <v>2.6755852842809364E-2</v>
      </c>
    </row>
    <row r="248" spans="1:6" ht="14.5">
      <c r="A248" s="61">
        <v>2015</v>
      </c>
      <c r="B248" s="62">
        <v>2859</v>
      </c>
      <c r="C248" s="62">
        <v>61</v>
      </c>
      <c r="D248" s="62">
        <v>36</v>
      </c>
      <c r="E248" s="62">
        <v>2920</v>
      </c>
      <c r="F248" s="63">
        <f>SUM(Tabell23252628[[#This Row],[DCI antal*]]/Tabell23252628[[#This Row],[CAN antal]])</f>
        <v>2.1336131514515563E-2</v>
      </c>
    </row>
    <row r="249" spans="1:6" ht="14.5">
      <c r="A249" s="61">
        <v>2016</v>
      </c>
      <c r="B249" s="62">
        <v>2926</v>
      </c>
      <c r="C249" s="62">
        <v>63</v>
      </c>
      <c r="D249" s="62">
        <v>27</v>
      </c>
      <c r="E249" s="62">
        <v>2989</v>
      </c>
      <c r="F249" s="63">
        <f>SUM(Tabell23252628[[#This Row],[DCI antal*]]/Tabell23252628[[#This Row],[CAN antal]])</f>
        <v>2.1531100478468901E-2</v>
      </c>
    </row>
    <row r="250" spans="1:6" ht="14.5">
      <c r="A250" s="61">
        <v>2017</v>
      </c>
      <c r="B250" s="62">
        <v>2966</v>
      </c>
      <c r="C250" s="62">
        <v>73</v>
      </c>
      <c r="D250" s="62">
        <v>36</v>
      </c>
      <c r="E250" s="62">
        <v>3039</v>
      </c>
      <c r="F250" s="63">
        <f>SUM(Tabell23252628[[#This Row],[DCI antal*]]/Tabell23252628[[#This Row],[CAN antal]])</f>
        <v>2.4612272420768713E-2</v>
      </c>
    </row>
    <row r="251" spans="1:6" ht="14.5">
      <c r="A251" s="61">
        <v>2018</v>
      </c>
      <c r="B251" s="62">
        <v>3199</v>
      </c>
      <c r="C251" s="62">
        <v>60</v>
      </c>
      <c r="D251" s="62">
        <v>31</v>
      </c>
      <c r="E251" s="62">
        <v>3259</v>
      </c>
      <c r="F251" s="63">
        <f>SUM(Tabell23252628[[#This Row],[DCI antal*]]/Tabell23252628[[#This Row],[CAN antal]])</f>
        <v>1.8755861206627072E-2</v>
      </c>
    </row>
    <row r="252" spans="1:6" ht="14.5">
      <c r="A252" s="61">
        <v>2019</v>
      </c>
      <c r="B252" s="62">
        <v>3144</v>
      </c>
      <c r="C252" s="62">
        <v>47</v>
      </c>
      <c r="D252" s="62">
        <v>43</v>
      </c>
      <c r="E252" s="62">
        <v>3191</v>
      </c>
      <c r="F252" s="63">
        <f>SUM(Tabell23252628[[#This Row],[DCI antal*]]/Tabell23252628[[#This Row],[CAN antal]])</f>
        <v>1.494910941475827E-2</v>
      </c>
    </row>
    <row r="253" spans="1:6" ht="14.5">
      <c r="A253" s="61">
        <v>2020</v>
      </c>
      <c r="B253" s="62">
        <v>3060</v>
      </c>
      <c r="C253" s="62">
        <v>51</v>
      </c>
      <c r="D253" s="62">
        <v>35</v>
      </c>
      <c r="E253" s="62">
        <v>3111</v>
      </c>
      <c r="F253" s="63">
        <f>SUM(Tabell23252628[[#This Row],[DCI antal*]]/Tabell23252628[[#This Row],[CAN antal]])</f>
        <v>1.6666666666666666E-2</v>
      </c>
    </row>
    <row r="254" spans="1:6" ht="14.5">
      <c r="A254" s="61">
        <v>2021</v>
      </c>
      <c r="B254" s="62">
        <v>3228</v>
      </c>
      <c r="C254" s="62">
        <v>52</v>
      </c>
      <c r="D254" s="62">
        <v>40</v>
      </c>
      <c r="E254" s="62">
        <v>3280</v>
      </c>
      <c r="F254" s="63">
        <f>SUM(Tabell23252628[[#This Row],[DCI antal*]]/Tabell23252628[[#This Row],[CAN antal]])</f>
        <v>1.6109045848822799E-2</v>
      </c>
    </row>
    <row r="255" spans="1:6" ht="14.5">
      <c r="A255" s="61">
        <v>2022</v>
      </c>
      <c r="B255" s="62">
        <v>3200</v>
      </c>
      <c r="C255" s="62">
        <v>45</v>
      </c>
      <c r="D255" s="62">
        <v>42</v>
      </c>
      <c r="E255" s="62">
        <v>3245</v>
      </c>
      <c r="F255" s="63">
        <f>SUM(Tabell23252628[[#This Row],[DCI antal*]]/Tabell23252628[[#This Row],[CAN antal]])</f>
        <v>1.40625E-2</v>
      </c>
    </row>
    <row r="257" spans="1:1">
      <c r="A257" s="58" t="s">
        <v>8</v>
      </c>
    </row>
    <row r="258" spans="1:1">
      <c r="A258" s="58" t="s">
        <v>9</v>
      </c>
    </row>
    <row r="259" spans="1:1">
      <c r="A259" s="58" t="s">
        <v>132</v>
      </c>
    </row>
  </sheetData>
  <pageMargins left="0.7" right="0.7" top="0.75" bottom="0.75" header="0.3" footer="0.3"/>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D80B5-57D0-4F0F-B6E8-D8114B41F1ED}">
  <dimension ref="A1:M385"/>
  <sheetViews>
    <sheetView workbookViewId="0"/>
  </sheetViews>
  <sheetFormatPr defaultColWidth="10.796875" defaultRowHeight="19"/>
  <cols>
    <col min="1" max="1" width="7.69921875" style="23" customWidth="1"/>
    <col min="2" max="2" width="10.296875" style="21" customWidth="1"/>
    <col min="3" max="3" width="7.796875" style="23" customWidth="1"/>
    <col min="4" max="4" width="6.296875" style="23" customWidth="1"/>
    <col min="5" max="5" width="9.69921875" style="23" customWidth="1"/>
    <col min="6" max="6" width="6.296875" style="23" customWidth="1"/>
    <col min="7" max="7" width="7.69921875" style="23" customWidth="1"/>
    <col min="8" max="8" width="6.296875" style="23" customWidth="1"/>
    <col min="9" max="9" width="8.19921875" style="23" customWidth="1"/>
    <col min="10" max="10" width="6.296875" style="23" customWidth="1"/>
    <col min="11" max="11" width="7.5" style="23" customWidth="1"/>
    <col min="12" max="12" width="6.296875" style="23" customWidth="1"/>
    <col min="13" max="13" width="5.19921875" style="23" customWidth="1"/>
    <col min="14" max="16384" width="10.796875" style="23"/>
  </cols>
  <sheetData>
    <row r="1" spans="1:13">
      <c r="A1" s="65" t="s">
        <v>151</v>
      </c>
    </row>
    <row r="2" spans="1:13" ht="17.149999999999999" customHeight="1">
      <c r="A2" s="55" t="s">
        <v>2</v>
      </c>
      <c r="C2" s="22"/>
    </row>
    <row r="3" spans="1:13" ht="227.5" customHeight="1">
      <c r="A3" s="75" t="s">
        <v>184</v>
      </c>
      <c r="B3" s="76"/>
      <c r="C3" s="76"/>
      <c r="D3" s="76"/>
      <c r="E3" s="76"/>
      <c r="F3" s="76"/>
      <c r="G3" s="76"/>
      <c r="H3" s="76"/>
      <c r="I3" s="76"/>
      <c r="J3" s="76"/>
      <c r="K3" s="76"/>
      <c r="L3" s="76"/>
    </row>
    <row r="4" spans="1:13" ht="13.5" customHeight="1">
      <c r="A4" s="24"/>
      <c r="C4" s="22"/>
    </row>
    <row r="5" spans="1:13" ht="13.5" customHeight="1">
      <c r="A5" s="24"/>
      <c r="C5" s="22"/>
    </row>
    <row r="6" spans="1:13" s="26" customFormat="1" ht="13.5" customHeight="1">
      <c r="A6" s="25"/>
      <c r="C6" s="22"/>
      <c r="D6" s="27"/>
    </row>
    <row r="7" spans="1:13" s="22" customFormat="1" ht="11.5">
      <c r="B7" s="28"/>
    </row>
    <row r="8" spans="1:13" s="22" customFormat="1" ht="11.5">
      <c r="B8" s="28"/>
    </row>
    <row r="9" spans="1:13" s="22" customFormat="1" ht="11.5">
      <c r="B9" s="28"/>
    </row>
    <row r="10" spans="1:13" s="22" customFormat="1" ht="11.5">
      <c r="B10" s="28"/>
    </row>
    <row r="11" spans="1:13" s="22" customFormat="1" ht="11.5">
      <c r="B11" s="28"/>
    </row>
    <row r="12" spans="1:13" s="22" customFormat="1" ht="11.5">
      <c r="B12" s="28"/>
    </row>
    <row r="13" spans="1:13" s="22" customFormat="1">
      <c r="A13" s="20"/>
      <c r="B13" s="21"/>
      <c r="D13" s="23"/>
      <c r="E13" s="23"/>
      <c r="F13" s="23"/>
      <c r="G13" s="23"/>
      <c r="H13" s="23"/>
      <c r="I13" s="23"/>
      <c r="J13" s="23"/>
      <c r="K13" s="23"/>
      <c r="L13" s="23"/>
      <c r="M13" s="23"/>
    </row>
    <row r="14" spans="1:13" s="22" customFormat="1">
      <c r="A14" s="29"/>
      <c r="B14" s="21"/>
      <c r="D14" s="23"/>
      <c r="E14" s="23"/>
      <c r="F14" s="23"/>
      <c r="G14" s="23"/>
      <c r="H14" s="23"/>
      <c r="I14" s="23"/>
      <c r="J14" s="23"/>
      <c r="K14" s="23"/>
      <c r="L14" s="23"/>
      <c r="M14" s="23"/>
    </row>
    <row r="15" spans="1:13" s="22" customFormat="1">
      <c r="A15" s="77"/>
      <c r="B15" s="78"/>
      <c r="C15" s="78"/>
      <c r="D15" s="78"/>
      <c r="E15" s="78"/>
      <c r="F15" s="78"/>
      <c r="G15" s="78"/>
      <c r="H15" s="78"/>
      <c r="I15" s="78"/>
      <c r="J15" s="78"/>
      <c r="K15" s="78"/>
      <c r="L15" s="78"/>
      <c r="M15" s="23"/>
    </row>
    <row r="16" spans="1:13" s="22" customFormat="1" ht="11.5">
      <c r="B16" s="28"/>
    </row>
    <row r="17" spans="2:2" s="22" customFormat="1" ht="11.5">
      <c r="B17" s="28"/>
    </row>
    <row r="18" spans="2:2" s="22" customFormat="1" ht="11.5">
      <c r="B18" s="28"/>
    </row>
    <row r="19" spans="2:2" s="22" customFormat="1" ht="11.5">
      <c r="B19" s="28"/>
    </row>
    <row r="20" spans="2:2" s="22" customFormat="1" ht="11.5">
      <c r="B20" s="28"/>
    </row>
    <row r="21" spans="2:2" s="22" customFormat="1" ht="11.5">
      <c r="B21" s="28"/>
    </row>
    <row r="22" spans="2:2" s="22" customFormat="1" ht="11.5">
      <c r="B22" s="28"/>
    </row>
    <row r="23" spans="2:2" s="22" customFormat="1" ht="11.5">
      <c r="B23" s="28"/>
    </row>
    <row r="24" spans="2:2" s="22" customFormat="1" ht="11.5">
      <c r="B24" s="28"/>
    </row>
    <row r="25" spans="2:2" s="22" customFormat="1" ht="11.5">
      <c r="B25" s="28"/>
    </row>
    <row r="26" spans="2:2" s="22" customFormat="1" ht="11.5">
      <c r="B26" s="28"/>
    </row>
    <row r="27" spans="2:2" s="22" customFormat="1" ht="11.5">
      <c r="B27" s="28"/>
    </row>
    <row r="28" spans="2:2" s="22" customFormat="1" ht="11.5">
      <c r="B28" s="28"/>
    </row>
    <row r="29" spans="2:2" s="22" customFormat="1" ht="11.5">
      <c r="B29" s="28"/>
    </row>
    <row r="30" spans="2:2" s="22" customFormat="1" ht="11.5">
      <c r="B30" s="28"/>
    </row>
    <row r="31" spans="2:2" s="22" customFormat="1" ht="11.5">
      <c r="B31" s="28"/>
    </row>
    <row r="32" spans="2:2" s="22" customFormat="1" ht="11.5">
      <c r="B32" s="28"/>
    </row>
    <row r="33" spans="2:2" s="22" customFormat="1" ht="11.5">
      <c r="B33" s="28"/>
    </row>
    <row r="34" spans="2:2" s="22" customFormat="1" ht="11.5">
      <c r="B34" s="28"/>
    </row>
    <row r="35" spans="2:2" s="22" customFormat="1" ht="11.5">
      <c r="B35" s="28"/>
    </row>
    <row r="36" spans="2:2" s="22" customFormat="1" ht="11.5">
      <c r="B36" s="28"/>
    </row>
    <row r="37" spans="2:2" s="22" customFormat="1" ht="11.5">
      <c r="B37" s="28"/>
    </row>
    <row r="38" spans="2:2" s="22" customFormat="1" ht="11.5">
      <c r="B38" s="28"/>
    </row>
    <row r="39" spans="2:2" s="22" customFormat="1" ht="11.5">
      <c r="B39" s="28"/>
    </row>
    <row r="40" spans="2:2" s="22" customFormat="1" ht="11.5">
      <c r="B40" s="28"/>
    </row>
    <row r="41" spans="2:2" s="22" customFormat="1" ht="11.5">
      <c r="B41" s="28"/>
    </row>
    <row r="42" spans="2:2" s="22" customFormat="1" ht="11.5">
      <c r="B42" s="28"/>
    </row>
    <row r="43" spans="2:2" s="22" customFormat="1" ht="11.5">
      <c r="B43" s="28"/>
    </row>
    <row r="44" spans="2:2" s="22" customFormat="1" ht="11.5">
      <c r="B44" s="28"/>
    </row>
    <row r="45" spans="2:2" s="22" customFormat="1" ht="11.5">
      <c r="B45" s="28"/>
    </row>
    <row r="46" spans="2:2" s="22" customFormat="1" ht="11.5">
      <c r="B46" s="28"/>
    </row>
    <row r="47" spans="2:2" s="22" customFormat="1" ht="11.5">
      <c r="B47" s="28"/>
    </row>
    <row r="48" spans="2:2" s="22" customFormat="1" ht="11.5">
      <c r="B48" s="28"/>
    </row>
    <row r="49" spans="2:2" s="22" customFormat="1" ht="11.5">
      <c r="B49" s="28"/>
    </row>
    <row r="50" spans="2:2" s="22" customFormat="1" ht="11.5">
      <c r="B50" s="28"/>
    </row>
    <row r="51" spans="2:2" s="22" customFormat="1" ht="11.5">
      <c r="B51" s="28"/>
    </row>
    <row r="52" spans="2:2" s="22" customFormat="1" ht="11.5">
      <c r="B52" s="28"/>
    </row>
    <row r="53" spans="2:2" s="22" customFormat="1" ht="11.5">
      <c r="B53" s="28"/>
    </row>
    <row r="54" spans="2:2" s="22" customFormat="1" ht="11.5">
      <c r="B54" s="28"/>
    </row>
    <row r="55" spans="2:2" s="22" customFormat="1" ht="11.5">
      <c r="B55" s="28"/>
    </row>
    <row r="56" spans="2:2" s="22" customFormat="1" ht="11.5">
      <c r="B56" s="28"/>
    </row>
    <row r="57" spans="2:2" s="22" customFormat="1" ht="11.5">
      <c r="B57" s="28"/>
    </row>
    <row r="58" spans="2:2" s="22" customFormat="1" ht="11.5">
      <c r="B58" s="28"/>
    </row>
    <row r="59" spans="2:2" s="22" customFormat="1" ht="11.5">
      <c r="B59" s="28"/>
    </row>
    <row r="60" spans="2:2" s="22" customFormat="1" ht="11.5">
      <c r="B60" s="28"/>
    </row>
    <row r="61" spans="2:2" s="22" customFormat="1" ht="11.5">
      <c r="B61" s="28"/>
    </row>
    <row r="62" spans="2:2" s="22" customFormat="1" ht="11.5">
      <c r="B62" s="28"/>
    </row>
    <row r="63" spans="2:2" s="22" customFormat="1" ht="11.5">
      <c r="B63" s="28"/>
    </row>
    <row r="64" spans="2:2" s="22" customFormat="1" ht="11.5">
      <c r="B64" s="28"/>
    </row>
    <row r="65" spans="2:2" s="22" customFormat="1" ht="11.5">
      <c r="B65" s="28"/>
    </row>
    <row r="66" spans="2:2" s="22" customFormat="1" ht="11.5">
      <c r="B66" s="28"/>
    </row>
    <row r="67" spans="2:2" s="22" customFormat="1" ht="11.5">
      <c r="B67" s="28"/>
    </row>
    <row r="68" spans="2:2" s="22" customFormat="1" ht="11.5">
      <c r="B68" s="28"/>
    </row>
    <row r="69" spans="2:2" s="22" customFormat="1" ht="11.5">
      <c r="B69" s="28"/>
    </row>
    <row r="70" spans="2:2" s="22" customFormat="1" ht="11.5">
      <c r="B70" s="28"/>
    </row>
    <row r="71" spans="2:2" s="22" customFormat="1" ht="11.5">
      <c r="B71" s="28"/>
    </row>
    <row r="72" spans="2:2" s="22" customFormat="1" ht="11.5">
      <c r="B72" s="28"/>
    </row>
    <row r="73" spans="2:2" s="22" customFormat="1" ht="11.5">
      <c r="B73" s="28"/>
    </row>
    <row r="74" spans="2:2" s="22" customFormat="1" ht="11.5">
      <c r="B74" s="28"/>
    </row>
    <row r="75" spans="2:2" s="22" customFormat="1" ht="11.5">
      <c r="B75" s="28"/>
    </row>
    <row r="76" spans="2:2" s="22" customFormat="1" ht="11.5">
      <c r="B76" s="28"/>
    </row>
    <row r="77" spans="2:2" s="22" customFormat="1" ht="11.5">
      <c r="B77" s="28"/>
    </row>
    <row r="78" spans="2:2" s="22" customFormat="1" ht="11.5">
      <c r="B78" s="28"/>
    </row>
    <row r="79" spans="2:2" s="22" customFormat="1" ht="11.5">
      <c r="B79" s="28"/>
    </row>
    <row r="80" spans="2:2" s="22" customFormat="1" ht="11.5">
      <c r="B80" s="28"/>
    </row>
    <row r="81" spans="2:2" s="22" customFormat="1" ht="11.5">
      <c r="B81" s="28"/>
    </row>
    <row r="82" spans="2:2" s="22" customFormat="1" ht="11.5">
      <c r="B82" s="28"/>
    </row>
    <row r="83" spans="2:2" s="22" customFormat="1" ht="11.5">
      <c r="B83" s="28"/>
    </row>
    <row r="84" spans="2:2" s="22" customFormat="1" ht="11.5">
      <c r="B84" s="28"/>
    </row>
    <row r="85" spans="2:2" s="22" customFormat="1" ht="11.5">
      <c r="B85" s="28"/>
    </row>
    <row r="86" spans="2:2" s="22" customFormat="1" ht="11.5">
      <c r="B86" s="28"/>
    </row>
    <row r="87" spans="2:2" s="22" customFormat="1" ht="11.5">
      <c r="B87" s="28"/>
    </row>
    <row r="88" spans="2:2" s="22" customFormat="1" ht="11.5">
      <c r="B88" s="28"/>
    </row>
    <row r="89" spans="2:2" s="22" customFormat="1" ht="11.5">
      <c r="B89" s="28"/>
    </row>
    <row r="90" spans="2:2" s="22" customFormat="1" ht="11.5">
      <c r="B90" s="28"/>
    </row>
    <row r="91" spans="2:2" s="22" customFormat="1" ht="11.5">
      <c r="B91" s="28"/>
    </row>
    <row r="92" spans="2:2" s="22" customFormat="1" ht="11.5">
      <c r="B92" s="28"/>
    </row>
    <row r="93" spans="2:2" s="22" customFormat="1" ht="11.5">
      <c r="B93" s="28"/>
    </row>
    <row r="94" spans="2:2" s="22" customFormat="1" ht="11.5">
      <c r="B94" s="28"/>
    </row>
    <row r="95" spans="2:2" s="22" customFormat="1" ht="11.5">
      <c r="B95" s="28"/>
    </row>
    <row r="96" spans="2:2" s="22" customFormat="1" ht="11.5">
      <c r="B96" s="28"/>
    </row>
    <row r="97" spans="2:2" s="22" customFormat="1" ht="11.5">
      <c r="B97" s="28"/>
    </row>
    <row r="98" spans="2:2" s="22" customFormat="1" ht="11.5">
      <c r="B98" s="28"/>
    </row>
    <row r="99" spans="2:2" s="22" customFormat="1" ht="11.5">
      <c r="B99" s="28"/>
    </row>
    <row r="100" spans="2:2" s="22" customFormat="1" ht="11.5">
      <c r="B100" s="28"/>
    </row>
    <row r="101" spans="2:2" s="22" customFormat="1" ht="11.5">
      <c r="B101" s="28"/>
    </row>
    <row r="102" spans="2:2" s="22" customFormat="1" ht="11.5">
      <c r="B102" s="28"/>
    </row>
    <row r="103" spans="2:2" s="22" customFormat="1" ht="11.5">
      <c r="B103" s="28"/>
    </row>
    <row r="104" spans="2:2" s="22" customFormat="1" ht="11.5">
      <c r="B104" s="28"/>
    </row>
    <row r="105" spans="2:2" s="22" customFormat="1" ht="11.5">
      <c r="B105" s="28"/>
    </row>
    <row r="106" spans="2:2" s="22" customFormat="1" ht="11.5">
      <c r="B106" s="28"/>
    </row>
    <row r="107" spans="2:2" s="22" customFormat="1" ht="11.5">
      <c r="B107" s="28"/>
    </row>
    <row r="108" spans="2:2" s="22" customFormat="1" ht="11.5">
      <c r="B108" s="28"/>
    </row>
    <row r="109" spans="2:2" s="22" customFormat="1" ht="11.5">
      <c r="B109" s="28"/>
    </row>
    <row r="110" spans="2:2" s="22" customFormat="1" ht="11.5">
      <c r="B110" s="28"/>
    </row>
    <row r="111" spans="2:2" s="22" customFormat="1" ht="11.5">
      <c r="B111" s="28"/>
    </row>
    <row r="112" spans="2:2" s="22" customFormat="1" ht="11.5">
      <c r="B112" s="28"/>
    </row>
    <row r="113" spans="2:2" s="22" customFormat="1" ht="11.5">
      <c r="B113" s="28"/>
    </row>
    <row r="114" spans="2:2" s="22" customFormat="1" ht="11.5">
      <c r="B114" s="28"/>
    </row>
    <row r="115" spans="2:2" s="22" customFormat="1" ht="11.5">
      <c r="B115" s="28"/>
    </row>
    <row r="116" spans="2:2" s="22" customFormat="1" ht="11.5">
      <c r="B116" s="28"/>
    </row>
    <row r="117" spans="2:2" s="22" customFormat="1" ht="11.5">
      <c r="B117" s="28"/>
    </row>
    <row r="118" spans="2:2" s="22" customFormat="1" ht="11.5">
      <c r="B118" s="28"/>
    </row>
    <row r="119" spans="2:2" s="22" customFormat="1" ht="11.5">
      <c r="B119" s="28"/>
    </row>
    <row r="120" spans="2:2" s="22" customFormat="1" ht="11.5">
      <c r="B120" s="28"/>
    </row>
    <row r="121" spans="2:2" s="22" customFormat="1" ht="11.5">
      <c r="B121" s="28"/>
    </row>
    <row r="122" spans="2:2" s="22" customFormat="1" ht="11.5">
      <c r="B122" s="28"/>
    </row>
    <row r="123" spans="2:2" s="22" customFormat="1" ht="11.5">
      <c r="B123" s="28"/>
    </row>
    <row r="124" spans="2:2" s="22" customFormat="1" ht="11.5">
      <c r="B124" s="28"/>
    </row>
    <row r="125" spans="2:2" s="22" customFormat="1" ht="11.5">
      <c r="B125" s="28"/>
    </row>
    <row r="126" spans="2:2" s="22" customFormat="1" ht="11.5">
      <c r="B126" s="28"/>
    </row>
    <row r="127" spans="2:2" s="22" customFormat="1" ht="11.5">
      <c r="B127" s="28"/>
    </row>
    <row r="128" spans="2:2" s="22" customFormat="1" ht="11.5">
      <c r="B128" s="28"/>
    </row>
    <row r="129" spans="2:2" s="22" customFormat="1" ht="11.5">
      <c r="B129" s="28"/>
    </row>
    <row r="130" spans="2:2" s="22" customFormat="1" ht="11.5">
      <c r="B130" s="28"/>
    </row>
    <row r="131" spans="2:2" s="22" customFormat="1" ht="11.5">
      <c r="B131" s="28"/>
    </row>
    <row r="132" spans="2:2" s="22" customFormat="1" ht="11.5">
      <c r="B132" s="28"/>
    </row>
    <row r="133" spans="2:2" s="22" customFormat="1" ht="11.5">
      <c r="B133" s="28"/>
    </row>
    <row r="134" spans="2:2" s="22" customFormat="1" ht="11.5">
      <c r="B134" s="28"/>
    </row>
    <row r="135" spans="2:2" s="22" customFormat="1" ht="11.5">
      <c r="B135" s="28"/>
    </row>
    <row r="136" spans="2:2" s="22" customFormat="1" ht="11.5">
      <c r="B136" s="28"/>
    </row>
    <row r="137" spans="2:2" s="22" customFormat="1" ht="11.5">
      <c r="B137" s="28"/>
    </row>
    <row r="138" spans="2:2" s="22" customFormat="1" ht="11.5">
      <c r="B138" s="28"/>
    </row>
    <row r="139" spans="2:2" s="22" customFormat="1" ht="11.5">
      <c r="B139" s="28"/>
    </row>
    <row r="140" spans="2:2" s="22" customFormat="1" ht="11.5">
      <c r="B140" s="28"/>
    </row>
    <row r="141" spans="2:2" s="22" customFormat="1" ht="11.5">
      <c r="B141" s="28"/>
    </row>
    <row r="142" spans="2:2" s="22" customFormat="1" ht="11.5">
      <c r="B142" s="28"/>
    </row>
    <row r="143" spans="2:2" s="22" customFormat="1" ht="11.5">
      <c r="B143" s="28"/>
    </row>
    <row r="144" spans="2:2" s="22" customFormat="1" ht="11.5">
      <c r="B144" s="28"/>
    </row>
    <row r="145" spans="2:2" s="22" customFormat="1" ht="11.5">
      <c r="B145" s="28"/>
    </row>
    <row r="146" spans="2:2" s="22" customFormat="1" ht="11.5">
      <c r="B146" s="28"/>
    </row>
    <row r="147" spans="2:2" s="22" customFormat="1" ht="11.5">
      <c r="B147" s="28"/>
    </row>
    <row r="148" spans="2:2" s="22" customFormat="1" ht="11.5">
      <c r="B148" s="28"/>
    </row>
    <row r="149" spans="2:2" s="22" customFormat="1" ht="11.5">
      <c r="B149" s="28"/>
    </row>
    <row r="150" spans="2:2" s="22" customFormat="1" ht="11.5">
      <c r="B150" s="28"/>
    </row>
    <row r="151" spans="2:2" s="22" customFormat="1" ht="11.5">
      <c r="B151" s="28"/>
    </row>
    <row r="152" spans="2:2" s="22" customFormat="1" ht="11.5">
      <c r="B152" s="28"/>
    </row>
    <row r="153" spans="2:2" s="22" customFormat="1" ht="11.5">
      <c r="B153" s="28"/>
    </row>
    <row r="154" spans="2:2" s="22" customFormat="1" ht="11.5">
      <c r="B154" s="28"/>
    </row>
    <row r="155" spans="2:2" s="22" customFormat="1" ht="11.5">
      <c r="B155" s="28"/>
    </row>
    <row r="156" spans="2:2" s="22" customFormat="1" ht="11.5">
      <c r="B156" s="28"/>
    </row>
    <row r="157" spans="2:2" s="22" customFormat="1" ht="11.5">
      <c r="B157" s="28"/>
    </row>
    <row r="158" spans="2:2" s="22" customFormat="1" ht="11.5">
      <c r="B158" s="28"/>
    </row>
    <row r="159" spans="2:2" s="22" customFormat="1" ht="11.5">
      <c r="B159" s="28"/>
    </row>
    <row r="160" spans="2:2" s="22" customFormat="1" ht="11.5">
      <c r="B160" s="28"/>
    </row>
    <row r="161" spans="2:2" s="22" customFormat="1" ht="11.5">
      <c r="B161" s="28"/>
    </row>
    <row r="162" spans="2:2" s="22" customFormat="1" ht="11.5">
      <c r="B162" s="28"/>
    </row>
    <row r="163" spans="2:2" s="22" customFormat="1" ht="11.5">
      <c r="B163" s="28"/>
    </row>
    <row r="164" spans="2:2" s="22" customFormat="1" ht="11.5">
      <c r="B164" s="28"/>
    </row>
    <row r="165" spans="2:2" s="22" customFormat="1" ht="11.5">
      <c r="B165" s="28"/>
    </row>
    <row r="166" spans="2:2" s="22" customFormat="1" ht="11.5">
      <c r="B166" s="28"/>
    </row>
    <row r="167" spans="2:2" s="22" customFormat="1" ht="11.5">
      <c r="B167" s="28"/>
    </row>
    <row r="168" spans="2:2" s="22" customFormat="1" ht="11.5">
      <c r="B168" s="28"/>
    </row>
    <row r="169" spans="2:2" s="22" customFormat="1" ht="11.5">
      <c r="B169" s="28"/>
    </row>
    <row r="170" spans="2:2" s="22" customFormat="1" ht="11.5">
      <c r="B170" s="28"/>
    </row>
    <row r="171" spans="2:2" s="22" customFormat="1" ht="11.5">
      <c r="B171" s="28"/>
    </row>
    <row r="172" spans="2:2" s="22" customFormat="1" ht="11.5">
      <c r="B172" s="28"/>
    </row>
    <row r="173" spans="2:2" s="22" customFormat="1" ht="11.5">
      <c r="B173" s="28"/>
    </row>
    <row r="174" spans="2:2" s="22" customFormat="1" ht="11.5">
      <c r="B174" s="28"/>
    </row>
    <row r="175" spans="2:2" s="22" customFormat="1" ht="11.5">
      <c r="B175" s="28"/>
    </row>
    <row r="176" spans="2:2" s="22" customFormat="1" ht="11.5">
      <c r="B176" s="28"/>
    </row>
    <row r="177" spans="2:2" s="22" customFormat="1" ht="11.5">
      <c r="B177" s="28"/>
    </row>
    <row r="178" spans="2:2" s="22" customFormat="1" ht="11.5">
      <c r="B178" s="28"/>
    </row>
    <row r="179" spans="2:2" s="22" customFormat="1" ht="11.5">
      <c r="B179" s="28"/>
    </row>
    <row r="180" spans="2:2" s="22" customFormat="1" ht="11.5">
      <c r="B180" s="28"/>
    </row>
    <row r="181" spans="2:2" s="22" customFormat="1" ht="11.5">
      <c r="B181" s="28"/>
    </row>
    <row r="182" spans="2:2" s="22" customFormat="1" ht="11.5">
      <c r="B182" s="28"/>
    </row>
    <row r="183" spans="2:2" s="22" customFormat="1" ht="11.5">
      <c r="B183" s="28"/>
    </row>
    <row r="184" spans="2:2" s="22" customFormat="1" ht="11.5">
      <c r="B184" s="28"/>
    </row>
    <row r="185" spans="2:2" s="22" customFormat="1" ht="11.5">
      <c r="B185" s="28"/>
    </row>
    <row r="186" spans="2:2" s="22" customFormat="1" ht="11.5">
      <c r="B186" s="28"/>
    </row>
    <row r="187" spans="2:2" s="22" customFormat="1" ht="11.5">
      <c r="B187" s="28"/>
    </row>
    <row r="188" spans="2:2" s="22" customFormat="1" ht="11.5">
      <c r="B188" s="28"/>
    </row>
    <row r="189" spans="2:2" s="22" customFormat="1" ht="11.5">
      <c r="B189" s="28"/>
    </row>
    <row r="190" spans="2:2" s="22" customFormat="1" ht="11.5">
      <c r="B190" s="28"/>
    </row>
    <row r="191" spans="2:2" s="22" customFormat="1" ht="11.5">
      <c r="B191" s="28"/>
    </row>
    <row r="192" spans="2:2" s="22" customFormat="1" ht="11.5">
      <c r="B192" s="28"/>
    </row>
    <row r="193" spans="2:2" s="22" customFormat="1" ht="11.5">
      <c r="B193" s="28"/>
    </row>
    <row r="194" spans="2:2" s="22" customFormat="1" ht="11.5">
      <c r="B194" s="28"/>
    </row>
    <row r="195" spans="2:2" s="22" customFormat="1" ht="11.5">
      <c r="B195" s="28"/>
    </row>
    <row r="196" spans="2:2" s="22" customFormat="1" ht="11.5">
      <c r="B196" s="28"/>
    </row>
    <row r="197" spans="2:2" s="22" customFormat="1" ht="11.5">
      <c r="B197" s="28"/>
    </row>
    <row r="198" spans="2:2" s="22" customFormat="1" ht="11.5">
      <c r="B198" s="28"/>
    </row>
    <row r="199" spans="2:2" s="22" customFormat="1" ht="11.5">
      <c r="B199" s="28"/>
    </row>
    <row r="200" spans="2:2" s="22" customFormat="1" ht="11.5">
      <c r="B200" s="28"/>
    </row>
    <row r="201" spans="2:2" s="22" customFormat="1" ht="11.5">
      <c r="B201" s="28"/>
    </row>
    <row r="202" spans="2:2" s="22" customFormat="1" ht="11.5">
      <c r="B202" s="28"/>
    </row>
    <row r="203" spans="2:2" s="22" customFormat="1" ht="11.5">
      <c r="B203" s="28"/>
    </row>
    <row r="204" spans="2:2" s="22" customFormat="1" ht="11.5">
      <c r="B204" s="28"/>
    </row>
    <row r="205" spans="2:2" s="22" customFormat="1" ht="11.5">
      <c r="B205" s="28"/>
    </row>
    <row r="206" spans="2:2" s="22" customFormat="1" ht="11.5">
      <c r="B206" s="28"/>
    </row>
    <row r="207" spans="2:2" s="22" customFormat="1" ht="11.5">
      <c r="B207" s="28"/>
    </row>
    <row r="208" spans="2:2" s="22" customFormat="1" ht="11.5">
      <c r="B208" s="28"/>
    </row>
    <row r="209" spans="2:2" s="22" customFormat="1" ht="11.5">
      <c r="B209" s="28"/>
    </row>
    <row r="210" spans="2:2" s="22" customFormat="1" ht="11.5">
      <c r="B210" s="28"/>
    </row>
    <row r="211" spans="2:2" s="22" customFormat="1" ht="11.5">
      <c r="B211" s="28"/>
    </row>
    <row r="212" spans="2:2" s="22" customFormat="1" ht="11.5">
      <c r="B212" s="28"/>
    </row>
    <row r="213" spans="2:2" s="22" customFormat="1" ht="11.5">
      <c r="B213" s="28"/>
    </row>
    <row r="214" spans="2:2" s="22" customFormat="1" ht="11.5">
      <c r="B214" s="28"/>
    </row>
    <row r="215" spans="2:2" s="22" customFormat="1" ht="11.5">
      <c r="B215" s="28"/>
    </row>
    <row r="216" spans="2:2" s="22" customFormat="1" ht="11.5">
      <c r="B216" s="28"/>
    </row>
    <row r="217" spans="2:2" s="22" customFormat="1" ht="11.5">
      <c r="B217" s="28"/>
    </row>
    <row r="218" spans="2:2" s="22" customFormat="1" ht="11.5">
      <c r="B218" s="28"/>
    </row>
    <row r="219" spans="2:2" s="22" customFormat="1" ht="11.5">
      <c r="B219" s="28"/>
    </row>
    <row r="220" spans="2:2" s="22" customFormat="1" ht="11.5">
      <c r="B220" s="28"/>
    </row>
    <row r="221" spans="2:2" s="22" customFormat="1" ht="11.5">
      <c r="B221" s="28"/>
    </row>
    <row r="222" spans="2:2" s="22" customFormat="1" ht="11.5">
      <c r="B222" s="28"/>
    </row>
    <row r="223" spans="2:2" s="22" customFormat="1" ht="11.5">
      <c r="B223" s="28"/>
    </row>
    <row r="224" spans="2:2" s="22" customFormat="1" ht="11.5">
      <c r="B224" s="28"/>
    </row>
    <row r="225" spans="2:2" s="22" customFormat="1" ht="11.5">
      <c r="B225" s="28"/>
    </row>
    <row r="226" spans="2:2" s="22" customFormat="1" ht="11.5">
      <c r="B226" s="28"/>
    </row>
    <row r="227" spans="2:2" s="22" customFormat="1" ht="11.5">
      <c r="B227" s="28"/>
    </row>
    <row r="228" spans="2:2" s="22" customFormat="1" ht="11.5">
      <c r="B228" s="28"/>
    </row>
    <row r="229" spans="2:2" s="22" customFormat="1" ht="11.5">
      <c r="B229" s="28"/>
    </row>
    <row r="230" spans="2:2" s="22" customFormat="1" ht="11.5">
      <c r="B230" s="28"/>
    </row>
    <row r="231" spans="2:2" s="22" customFormat="1" ht="11.5">
      <c r="B231" s="28"/>
    </row>
    <row r="232" spans="2:2" s="22" customFormat="1" ht="11.5">
      <c r="B232" s="28"/>
    </row>
    <row r="233" spans="2:2" s="22" customFormat="1" ht="11.5">
      <c r="B233" s="28"/>
    </row>
    <row r="234" spans="2:2" s="22" customFormat="1" ht="11.5">
      <c r="B234" s="28"/>
    </row>
    <row r="235" spans="2:2" s="22" customFormat="1" ht="11.5">
      <c r="B235" s="28"/>
    </row>
    <row r="236" spans="2:2" s="22" customFormat="1" ht="11.5">
      <c r="B236" s="28"/>
    </row>
    <row r="237" spans="2:2" s="22" customFormat="1" ht="11.5">
      <c r="B237" s="28"/>
    </row>
    <row r="238" spans="2:2" s="22" customFormat="1" ht="11.5">
      <c r="B238" s="28"/>
    </row>
    <row r="239" spans="2:2" s="22" customFormat="1" ht="11.5">
      <c r="B239" s="28"/>
    </row>
    <row r="240" spans="2:2" s="22" customFormat="1" ht="11.5">
      <c r="B240" s="28"/>
    </row>
    <row r="241" spans="2:2" s="22" customFormat="1" ht="11.5">
      <c r="B241" s="28"/>
    </row>
    <row r="242" spans="2:2" s="22" customFormat="1" ht="11.5">
      <c r="B242" s="28"/>
    </row>
    <row r="243" spans="2:2" s="22" customFormat="1" ht="11.5">
      <c r="B243" s="28"/>
    </row>
    <row r="244" spans="2:2" s="22" customFormat="1" ht="11.5">
      <c r="B244" s="28"/>
    </row>
    <row r="245" spans="2:2" s="22" customFormat="1" ht="11.5">
      <c r="B245" s="28"/>
    </row>
    <row r="246" spans="2:2" s="22" customFormat="1" ht="11.5">
      <c r="B246" s="28"/>
    </row>
    <row r="247" spans="2:2" s="22" customFormat="1" ht="11.5">
      <c r="B247" s="28"/>
    </row>
    <row r="248" spans="2:2" s="22" customFormat="1" ht="11.5">
      <c r="B248" s="28"/>
    </row>
    <row r="249" spans="2:2" s="22" customFormat="1" ht="11.5">
      <c r="B249" s="28"/>
    </row>
    <row r="250" spans="2:2" s="22" customFormat="1" ht="11.5">
      <c r="B250" s="28"/>
    </row>
    <row r="251" spans="2:2" s="22" customFormat="1" ht="11.5">
      <c r="B251" s="28"/>
    </row>
    <row r="252" spans="2:2" s="22" customFormat="1" ht="11.5">
      <c r="B252" s="28"/>
    </row>
    <row r="253" spans="2:2" s="22" customFormat="1" ht="11.5">
      <c r="B253" s="28"/>
    </row>
    <row r="254" spans="2:2" s="22" customFormat="1" ht="11.5">
      <c r="B254" s="28"/>
    </row>
    <row r="255" spans="2:2" s="22" customFormat="1" ht="11.5">
      <c r="B255" s="28"/>
    </row>
    <row r="256" spans="2:2" s="22" customFormat="1" ht="11.5">
      <c r="B256" s="28"/>
    </row>
    <row r="257" spans="2:2" s="22" customFormat="1" ht="11.5">
      <c r="B257" s="28"/>
    </row>
    <row r="258" spans="2:2" s="22" customFormat="1" ht="11.5">
      <c r="B258" s="28"/>
    </row>
    <row r="259" spans="2:2" s="22" customFormat="1" ht="11.5">
      <c r="B259" s="28"/>
    </row>
    <row r="260" spans="2:2" s="22" customFormat="1" ht="11.5">
      <c r="B260" s="28"/>
    </row>
    <row r="261" spans="2:2" s="22" customFormat="1" ht="11.5">
      <c r="B261" s="28"/>
    </row>
    <row r="262" spans="2:2" s="22" customFormat="1" ht="11.5">
      <c r="B262" s="28"/>
    </row>
    <row r="263" spans="2:2" s="22" customFormat="1" ht="11.5">
      <c r="B263" s="28"/>
    </row>
    <row r="264" spans="2:2" s="22" customFormat="1" ht="11.5">
      <c r="B264" s="28"/>
    </row>
    <row r="265" spans="2:2" s="22" customFormat="1" ht="11.5">
      <c r="B265" s="28"/>
    </row>
    <row r="266" spans="2:2" s="22" customFormat="1" ht="11.5">
      <c r="B266" s="28"/>
    </row>
    <row r="267" spans="2:2" s="22" customFormat="1" ht="11.5">
      <c r="B267" s="28"/>
    </row>
    <row r="268" spans="2:2" s="22" customFormat="1" ht="11.5">
      <c r="B268" s="28"/>
    </row>
    <row r="269" spans="2:2" s="22" customFormat="1" ht="11.5">
      <c r="B269" s="28"/>
    </row>
    <row r="270" spans="2:2" s="22" customFormat="1" ht="11.5">
      <c r="B270" s="28"/>
    </row>
    <row r="271" spans="2:2" s="22" customFormat="1" ht="11.5">
      <c r="B271" s="28"/>
    </row>
    <row r="272" spans="2:2" s="22" customFormat="1" ht="11.5">
      <c r="B272" s="28"/>
    </row>
    <row r="273" spans="2:2" s="22" customFormat="1" ht="11.5">
      <c r="B273" s="28"/>
    </row>
    <row r="274" spans="2:2" s="22" customFormat="1" ht="11.5">
      <c r="B274" s="28"/>
    </row>
    <row r="275" spans="2:2" s="22" customFormat="1" ht="11.5">
      <c r="B275" s="28"/>
    </row>
    <row r="276" spans="2:2" s="22" customFormat="1" ht="11.5">
      <c r="B276" s="28"/>
    </row>
    <row r="277" spans="2:2" s="22" customFormat="1" ht="11.5">
      <c r="B277" s="28"/>
    </row>
    <row r="278" spans="2:2" s="22" customFormat="1" ht="11.5">
      <c r="B278" s="28"/>
    </row>
    <row r="279" spans="2:2" s="22" customFormat="1" ht="11.5">
      <c r="B279" s="28"/>
    </row>
    <row r="280" spans="2:2" s="22" customFormat="1" ht="11.5">
      <c r="B280" s="28"/>
    </row>
    <row r="281" spans="2:2" s="22" customFormat="1" ht="11.5">
      <c r="B281" s="28"/>
    </row>
    <row r="282" spans="2:2" s="22" customFormat="1" ht="11.5">
      <c r="B282" s="28"/>
    </row>
    <row r="283" spans="2:2" s="22" customFormat="1" ht="11.5">
      <c r="B283" s="28"/>
    </row>
    <row r="284" spans="2:2" s="22" customFormat="1" ht="11.5">
      <c r="B284" s="28"/>
    </row>
    <row r="285" spans="2:2" s="22" customFormat="1" ht="11.5">
      <c r="B285" s="28"/>
    </row>
    <row r="286" spans="2:2" s="22" customFormat="1" ht="11.5">
      <c r="B286" s="28"/>
    </row>
    <row r="287" spans="2:2" s="22" customFormat="1" ht="11.5">
      <c r="B287" s="28"/>
    </row>
    <row r="288" spans="2:2" s="22" customFormat="1" ht="11.5">
      <c r="B288" s="28"/>
    </row>
    <row r="289" spans="2:2" s="22" customFormat="1" ht="11.5">
      <c r="B289" s="28"/>
    </row>
    <row r="290" spans="2:2" s="22" customFormat="1" ht="11.5">
      <c r="B290" s="28"/>
    </row>
    <row r="291" spans="2:2" s="22" customFormat="1" ht="11.5">
      <c r="B291" s="28"/>
    </row>
    <row r="292" spans="2:2" s="22" customFormat="1" ht="11.5">
      <c r="B292" s="28"/>
    </row>
    <row r="293" spans="2:2" s="22" customFormat="1" ht="11.5">
      <c r="B293" s="28"/>
    </row>
    <row r="294" spans="2:2" s="22" customFormat="1" ht="11.5">
      <c r="B294" s="28"/>
    </row>
    <row r="295" spans="2:2" s="22" customFormat="1" ht="11.5">
      <c r="B295" s="28"/>
    </row>
    <row r="296" spans="2:2" s="22" customFormat="1" ht="11.5">
      <c r="B296" s="28"/>
    </row>
    <row r="297" spans="2:2" s="22" customFormat="1" ht="11.5">
      <c r="B297" s="28"/>
    </row>
    <row r="298" spans="2:2" s="22" customFormat="1" ht="11.5">
      <c r="B298" s="28"/>
    </row>
    <row r="299" spans="2:2" s="22" customFormat="1" ht="11.5">
      <c r="B299" s="28"/>
    </row>
    <row r="300" spans="2:2" s="22" customFormat="1" ht="11.5">
      <c r="B300" s="28"/>
    </row>
    <row r="301" spans="2:2" s="22" customFormat="1" ht="11.5">
      <c r="B301" s="28"/>
    </row>
    <row r="302" spans="2:2" s="22" customFormat="1" ht="11.5">
      <c r="B302" s="28"/>
    </row>
    <row r="303" spans="2:2" s="22" customFormat="1" ht="11.5">
      <c r="B303" s="28"/>
    </row>
    <row r="304" spans="2:2" s="22" customFormat="1" ht="11.5">
      <c r="B304" s="28"/>
    </row>
    <row r="305" spans="2:2" s="22" customFormat="1" ht="11.5">
      <c r="B305" s="28"/>
    </row>
    <row r="306" spans="2:2" s="22" customFormat="1" ht="11.5">
      <c r="B306" s="28"/>
    </row>
    <row r="307" spans="2:2" s="22" customFormat="1" ht="11.5">
      <c r="B307" s="28"/>
    </row>
    <row r="308" spans="2:2" s="22" customFormat="1" ht="11.5">
      <c r="B308" s="28"/>
    </row>
    <row r="309" spans="2:2" s="22" customFormat="1" ht="11.5">
      <c r="B309" s="28"/>
    </row>
    <row r="310" spans="2:2" s="22" customFormat="1" ht="11.5">
      <c r="B310" s="28"/>
    </row>
    <row r="311" spans="2:2" s="22" customFormat="1" ht="11.5">
      <c r="B311" s="28"/>
    </row>
    <row r="312" spans="2:2" s="22" customFormat="1" ht="11.5">
      <c r="B312" s="28"/>
    </row>
    <row r="313" spans="2:2" s="22" customFormat="1" ht="11.5">
      <c r="B313" s="28"/>
    </row>
    <row r="314" spans="2:2" s="22" customFormat="1" ht="11.5">
      <c r="B314" s="28"/>
    </row>
    <row r="315" spans="2:2" s="22" customFormat="1" ht="11.5">
      <c r="B315" s="28"/>
    </row>
    <row r="316" spans="2:2" s="22" customFormat="1" ht="11.5">
      <c r="B316" s="28"/>
    </row>
    <row r="317" spans="2:2" s="22" customFormat="1" ht="11.5">
      <c r="B317" s="28"/>
    </row>
    <row r="318" spans="2:2" s="22" customFormat="1" ht="11.5">
      <c r="B318" s="28"/>
    </row>
    <row r="319" spans="2:2" s="22" customFormat="1" ht="11.5">
      <c r="B319" s="28"/>
    </row>
    <row r="320" spans="2:2" s="22" customFormat="1" ht="11.5">
      <c r="B320" s="28"/>
    </row>
    <row r="321" spans="2:2" s="22" customFormat="1" ht="11.5">
      <c r="B321" s="28"/>
    </row>
    <row r="322" spans="2:2" s="22" customFormat="1" ht="11.5">
      <c r="B322" s="28"/>
    </row>
    <row r="323" spans="2:2" s="22" customFormat="1" ht="11.5">
      <c r="B323" s="28"/>
    </row>
    <row r="324" spans="2:2" s="22" customFormat="1" ht="11.5">
      <c r="B324" s="28"/>
    </row>
    <row r="325" spans="2:2" s="22" customFormat="1" ht="11.5">
      <c r="B325" s="28"/>
    </row>
    <row r="326" spans="2:2" s="22" customFormat="1" ht="11.5">
      <c r="B326" s="28"/>
    </row>
    <row r="327" spans="2:2" s="22" customFormat="1" ht="11.5">
      <c r="B327" s="28"/>
    </row>
    <row r="328" spans="2:2" s="22" customFormat="1" ht="11.5">
      <c r="B328" s="28"/>
    </row>
    <row r="329" spans="2:2" s="22" customFormat="1" ht="11.5">
      <c r="B329" s="28"/>
    </row>
    <row r="330" spans="2:2" s="22" customFormat="1" ht="11.5">
      <c r="B330" s="28"/>
    </row>
    <row r="331" spans="2:2" s="22" customFormat="1" ht="11.5">
      <c r="B331" s="28"/>
    </row>
    <row r="332" spans="2:2" s="22" customFormat="1" ht="11.5">
      <c r="B332" s="28"/>
    </row>
    <row r="333" spans="2:2" s="22" customFormat="1" ht="11.5">
      <c r="B333" s="28"/>
    </row>
    <row r="334" spans="2:2" s="22" customFormat="1" ht="11.5">
      <c r="B334" s="28"/>
    </row>
    <row r="335" spans="2:2" s="22" customFormat="1" ht="11.5">
      <c r="B335" s="28"/>
    </row>
    <row r="336" spans="2:2" s="22" customFormat="1" ht="11.5">
      <c r="B336" s="28"/>
    </row>
    <row r="337" spans="2:2" s="22" customFormat="1" ht="11.5">
      <c r="B337" s="28"/>
    </row>
    <row r="338" spans="2:2" s="22" customFormat="1" ht="11.5">
      <c r="B338" s="28"/>
    </row>
    <row r="339" spans="2:2" s="22" customFormat="1" ht="11.5">
      <c r="B339" s="28"/>
    </row>
    <row r="340" spans="2:2" s="22" customFormat="1" ht="11.5">
      <c r="B340" s="28"/>
    </row>
    <row r="341" spans="2:2" s="22" customFormat="1" ht="11.5">
      <c r="B341" s="28"/>
    </row>
    <row r="342" spans="2:2" s="22" customFormat="1" ht="11.5">
      <c r="B342" s="28"/>
    </row>
    <row r="343" spans="2:2" s="22" customFormat="1" ht="11.5">
      <c r="B343" s="28"/>
    </row>
    <row r="344" spans="2:2" s="22" customFormat="1" ht="11.5">
      <c r="B344" s="28"/>
    </row>
    <row r="345" spans="2:2" s="22" customFormat="1" ht="11.5">
      <c r="B345" s="28"/>
    </row>
    <row r="346" spans="2:2" s="22" customFormat="1" ht="11.5">
      <c r="B346" s="28"/>
    </row>
    <row r="347" spans="2:2" s="22" customFormat="1" ht="11.5">
      <c r="B347" s="28"/>
    </row>
    <row r="348" spans="2:2" s="22" customFormat="1" ht="11.5">
      <c r="B348" s="28"/>
    </row>
    <row r="349" spans="2:2" s="22" customFormat="1" ht="11.5">
      <c r="B349" s="28"/>
    </row>
    <row r="350" spans="2:2" s="22" customFormat="1" ht="11.5">
      <c r="B350" s="28"/>
    </row>
    <row r="351" spans="2:2" s="22" customFormat="1" ht="11.5">
      <c r="B351" s="28"/>
    </row>
    <row r="352" spans="2:2" s="22" customFormat="1" ht="11.5">
      <c r="B352" s="28"/>
    </row>
    <row r="353" spans="2:2" s="22" customFormat="1" ht="11.5">
      <c r="B353" s="28"/>
    </row>
    <row r="354" spans="2:2" s="22" customFormat="1" ht="11.5">
      <c r="B354" s="28"/>
    </row>
    <row r="355" spans="2:2" s="22" customFormat="1" ht="11.5">
      <c r="B355" s="28"/>
    </row>
    <row r="356" spans="2:2" s="22" customFormat="1" ht="11.5">
      <c r="B356" s="28"/>
    </row>
    <row r="357" spans="2:2" s="22" customFormat="1" ht="11.5">
      <c r="B357" s="28"/>
    </row>
    <row r="358" spans="2:2" s="22" customFormat="1" ht="11.5">
      <c r="B358" s="28"/>
    </row>
    <row r="359" spans="2:2" s="22" customFormat="1" ht="11.5">
      <c r="B359" s="28"/>
    </row>
    <row r="360" spans="2:2" s="22" customFormat="1" ht="11.5">
      <c r="B360" s="28"/>
    </row>
    <row r="361" spans="2:2" s="22" customFormat="1" ht="11.5">
      <c r="B361" s="28"/>
    </row>
    <row r="362" spans="2:2" s="22" customFormat="1" ht="11.5">
      <c r="B362" s="28"/>
    </row>
    <row r="363" spans="2:2" s="22" customFormat="1" ht="11.5">
      <c r="B363" s="28"/>
    </row>
    <row r="364" spans="2:2" s="22" customFormat="1" ht="11.5">
      <c r="B364" s="28"/>
    </row>
    <row r="365" spans="2:2" s="22" customFormat="1" ht="11.5">
      <c r="B365" s="28"/>
    </row>
    <row r="366" spans="2:2" s="22" customFormat="1" ht="11.5">
      <c r="B366" s="28"/>
    </row>
    <row r="367" spans="2:2" s="22" customFormat="1" ht="11.5">
      <c r="B367" s="28"/>
    </row>
    <row r="368" spans="2:2" s="22" customFormat="1" ht="11.5">
      <c r="B368" s="28"/>
    </row>
    <row r="369" spans="2:2" s="22" customFormat="1" ht="11.5">
      <c r="B369" s="28"/>
    </row>
    <row r="370" spans="2:2" s="22" customFormat="1" ht="11.5">
      <c r="B370" s="28"/>
    </row>
    <row r="371" spans="2:2" s="22" customFormat="1" ht="11.5">
      <c r="B371" s="28"/>
    </row>
    <row r="372" spans="2:2" s="22" customFormat="1" ht="11.5">
      <c r="B372" s="28"/>
    </row>
    <row r="373" spans="2:2" s="22" customFormat="1" ht="11.5">
      <c r="B373" s="28"/>
    </row>
    <row r="374" spans="2:2" s="22" customFormat="1" ht="11.5">
      <c r="B374" s="28"/>
    </row>
    <row r="375" spans="2:2" s="22" customFormat="1" ht="11.5">
      <c r="B375" s="28"/>
    </row>
    <row r="376" spans="2:2" s="22" customFormat="1" ht="11.5">
      <c r="B376" s="28"/>
    </row>
    <row r="377" spans="2:2" s="22" customFormat="1" ht="11.5">
      <c r="B377" s="28"/>
    </row>
    <row r="378" spans="2:2" s="22" customFormat="1" ht="11.5">
      <c r="B378" s="28"/>
    </row>
    <row r="379" spans="2:2" s="22" customFormat="1" ht="11.5">
      <c r="B379" s="28"/>
    </row>
    <row r="380" spans="2:2" s="22" customFormat="1" ht="11.5">
      <c r="B380" s="28"/>
    </row>
    <row r="381" spans="2:2" s="22" customFormat="1" ht="11.5">
      <c r="B381" s="28"/>
    </row>
    <row r="382" spans="2:2" s="22" customFormat="1" ht="11.5">
      <c r="B382" s="28"/>
    </row>
    <row r="383" spans="2:2" s="22" customFormat="1" ht="11.5">
      <c r="B383" s="28"/>
    </row>
    <row r="384" spans="2:2" s="22" customFormat="1" ht="11.5">
      <c r="B384" s="28"/>
    </row>
    <row r="385" spans="2:2" s="22" customFormat="1" ht="11.5">
      <c r="B385" s="28"/>
    </row>
  </sheetData>
  <mergeCells count="2">
    <mergeCell ref="A3:L3"/>
    <mergeCell ref="A15:L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8E7CC-EB6C-437F-88FE-0920BE3DAD1D}">
  <dimension ref="A1:G26"/>
  <sheetViews>
    <sheetView zoomScaleNormal="100" workbookViewId="0"/>
  </sheetViews>
  <sheetFormatPr defaultColWidth="9.296875" defaultRowHeight="13.5"/>
  <cols>
    <col min="1" max="2" width="9.296875" style="19"/>
    <col min="3" max="3" width="10.796875" style="19" customWidth="1"/>
    <col min="4" max="4" width="11.296875" style="19" customWidth="1"/>
    <col min="5" max="5" width="11.19921875" style="19" customWidth="1"/>
    <col min="6" max="6" width="15" style="19" customWidth="1"/>
    <col min="7" max="7" width="10.296875" style="19" customWidth="1"/>
    <col min="8" max="16384" width="9.296875" style="19"/>
  </cols>
  <sheetData>
    <row r="1" spans="1:7">
      <c r="A1" s="66" t="s">
        <v>152</v>
      </c>
    </row>
    <row r="2" spans="1:7" ht="16.5">
      <c r="A2" s="55" t="s">
        <v>182</v>
      </c>
    </row>
    <row r="3" spans="1:7" ht="16.5">
      <c r="A3" s="56" t="s">
        <v>183</v>
      </c>
    </row>
    <row r="4" spans="1:7" ht="14.5">
      <c r="E4"/>
      <c r="F4"/>
    </row>
    <row r="5" spans="1:7" ht="27">
      <c r="A5" s="68" t="s">
        <v>3</v>
      </c>
      <c r="B5" s="68" t="s">
        <v>4</v>
      </c>
      <c r="C5" s="68" t="s">
        <v>5</v>
      </c>
      <c r="D5" s="68" t="s">
        <v>6</v>
      </c>
      <c r="E5" s="68" t="s">
        <v>7</v>
      </c>
      <c r="F5" s="68" t="s">
        <v>131</v>
      </c>
    </row>
    <row r="6" spans="1:7">
      <c r="A6" s="54">
        <v>2005</v>
      </c>
      <c r="B6" s="60">
        <v>52215</v>
      </c>
      <c r="C6" s="60">
        <v>4846</v>
      </c>
      <c r="D6" s="60">
        <v>2294</v>
      </c>
      <c r="E6" s="60">
        <v>57061</v>
      </c>
      <c r="F6" s="67">
        <f>SUM('Tabell 1A'!$C6/'Tabell 1A'!$B6)</f>
        <v>9.2808579909987546E-2</v>
      </c>
      <c r="G6" s="41"/>
    </row>
    <row r="7" spans="1:7">
      <c r="A7" s="54">
        <v>2006</v>
      </c>
      <c r="B7" s="60">
        <v>52787</v>
      </c>
      <c r="C7" s="60">
        <v>5162</v>
      </c>
      <c r="D7" s="60">
        <v>2251</v>
      </c>
      <c r="E7" s="60">
        <v>57949</v>
      </c>
      <c r="F7" s="67">
        <f>SUM('Tabell 1A'!$C7/'Tabell 1A'!$B7)</f>
        <v>9.7789228408509676E-2</v>
      </c>
      <c r="G7" s="41"/>
    </row>
    <row r="8" spans="1:7">
      <c r="A8" s="54">
        <v>2007</v>
      </c>
      <c r="B8" s="60">
        <v>52710</v>
      </c>
      <c r="C8" s="60">
        <v>4751</v>
      </c>
      <c r="D8" s="60">
        <v>2223</v>
      </c>
      <c r="E8" s="60">
        <v>57461</v>
      </c>
      <c r="F8" s="67">
        <f>SUM('Tabell 1A'!$C8/'Tabell 1A'!$B8)</f>
        <v>9.0134699298045906E-2</v>
      </c>
      <c r="G8" s="41"/>
    </row>
    <row r="9" spans="1:7">
      <c r="A9" s="54">
        <v>2008</v>
      </c>
      <c r="B9" s="60">
        <v>54078</v>
      </c>
      <c r="C9" s="60">
        <v>4699</v>
      </c>
      <c r="D9" s="60">
        <v>2122</v>
      </c>
      <c r="E9" s="60">
        <v>58777</v>
      </c>
      <c r="F9" s="67">
        <f>SUM('Tabell 1A'!$C9/'Tabell 1A'!$B9)</f>
        <v>8.6893006398165606E-2</v>
      </c>
      <c r="G9" s="41"/>
    </row>
    <row r="10" spans="1:7">
      <c r="A10" s="54">
        <v>2009</v>
      </c>
      <c r="B10" s="60">
        <v>57389</v>
      </c>
      <c r="C10" s="60">
        <v>4420</v>
      </c>
      <c r="D10" s="60">
        <v>2002</v>
      </c>
      <c r="E10" s="60">
        <v>61809</v>
      </c>
      <c r="F10" s="67">
        <f>SUM('Tabell 1A'!$C10/'Tabell 1A'!$B10)</f>
        <v>7.701824391433898E-2</v>
      </c>
      <c r="G10" s="41"/>
    </row>
    <row r="11" spans="1:7">
      <c r="A11" s="54">
        <v>2010</v>
      </c>
      <c r="B11" s="60">
        <v>57927</v>
      </c>
      <c r="C11" s="60">
        <v>4382</v>
      </c>
      <c r="D11" s="60">
        <v>1852</v>
      </c>
      <c r="E11" s="60">
        <v>62309</v>
      </c>
      <c r="F11" s="67">
        <f>SUM('Tabell 1A'!$C11/'Tabell 1A'!$B11)</f>
        <v>7.5646934935349658E-2</v>
      </c>
      <c r="G11" s="41"/>
    </row>
    <row r="12" spans="1:7">
      <c r="A12" s="54">
        <v>2011</v>
      </c>
      <c r="B12" s="60">
        <v>60279</v>
      </c>
      <c r="C12" s="60">
        <v>4217</v>
      </c>
      <c r="D12" s="60">
        <v>1800</v>
      </c>
      <c r="E12" s="60">
        <v>64496</v>
      </c>
      <c r="F12" s="67">
        <f>SUM('Tabell 1A'!$C12/'Tabell 1A'!$B12)</f>
        <v>6.9958028500804598E-2</v>
      </c>
      <c r="G12" s="41"/>
    </row>
    <row r="13" spans="1:7">
      <c r="A13" s="54">
        <v>2012</v>
      </c>
      <c r="B13" s="60">
        <v>60045</v>
      </c>
      <c r="C13" s="60">
        <v>4018</v>
      </c>
      <c r="D13" s="60">
        <v>1845</v>
      </c>
      <c r="E13" s="60">
        <v>64063</v>
      </c>
      <c r="F13" s="67">
        <f>SUM('Tabell 1A'!$C13/'Tabell 1A'!$B13)</f>
        <v>6.6916479307186277E-2</v>
      </c>
      <c r="G13" s="41"/>
    </row>
    <row r="14" spans="1:7">
      <c r="A14" s="54">
        <v>2013</v>
      </c>
      <c r="B14" s="60">
        <v>63491</v>
      </c>
      <c r="C14" s="60">
        <v>4078</v>
      </c>
      <c r="D14" s="60">
        <v>1828</v>
      </c>
      <c r="E14" s="60">
        <v>67569</v>
      </c>
      <c r="F14" s="67">
        <f>SUM('Tabell 1A'!$C14/'Tabell 1A'!$B14)</f>
        <v>6.4229575845395404E-2</v>
      </c>
      <c r="G14" s="41"/>
    </row>
    <row r="15" spans="1:7">
      <c r="A15" s="54">
        <v>2014</v>
      </c>
      <c r="B15" s="60">
        <v>66977</v>
      </c>
      <c r="C15" s="60">
        <v>3949</v>
      </c>
      <c r="D15" s="60">
        <v>1798</v>
      </c>
      <c r="E15" s="60">
        <v>70926</v>
      </c>
      <c r="F15" s="67">
        <f>SUM('Tabell 1A'!$C15/'Tabell 1A'!$B15)</f>
        <v>5.8960538692386939E-2</v>
      </c>
      <c r="G15" s="41"/>
    </row>
    <row r="16" spans="1:7">
      <c r="A16" s="54">
        <v>2015</v>
      </c>
      <c r="B16" s="60">
        <v>67206</v>
      </c>
      <c r="C16" s="60">
        <v>3912</v>
      </c>
      <c r="D16" s="60">
        <v>1849</v>
      </c>
      <c r="E16" s="60">
        <v>71118</v>
      </c>
      <c r="F16" s="67">
        <f>SUM('Tabell 1A'!$C16/'Tabell 1A'!$B16)</f>
        <v>5.8209088474243373E-2</v>
      </c>
      <c r="G16" s="41"/>
    </row>
    <row r="17" spans="1:7">
      <c r="A17" s="54">
        <v>2016</v>
      </c>
      <c r="B17" s="60">
        <v>68577</v>
      </c>
      <c r="C17" s="60">
        <v>3733</v>
      </c>
      <c r="D17" s="60">
        <v>1716</v>
      </c>
      <c r="E17" s="60">
        <v>72310</v>
      </c>
      <c r="F17" s="67">
        <f>SUM('Tabell 1A'!$C17/'Tabell 1A'!$B17)</f>
        <v>5.4435160476544613E-2</v>
      </c>
      <c r="G17" s="41"/>
    </row>
    <row r="18" spans="1:7">
      <c r="A18" s="54">
        <v>2017</v>
      </c>
      <c r="B18" s="60">
        <v>70519</v>
      </c>
      <c r="C18" s="60">
        <v>3743</v>
      </c>
      <c r="D18" s="60">
        <v>1743</v>
      </c>
      <c r="E18" s="60">
        <v>74262</v>
      </c>
      <c r="F18" s="67">
        <f>SUM('Tabell 1A'!$C18/'Tabell 1A'!$B18)</f>
        <v>5.3077893900934502E-2</v>
      </c>
      <c r="G18" s="41"/>
    </row>
    <row r="19" spans="1:7">
      <c r="A19" s="54">
        <v>2018</v>
      </c>
      <c r="B19" s="60">
        <v>72296</v>
      </c>
      <c r="C19" s="60">
        <v>3559</v>
      </c>
      <c r="D19" s="60">
        <v>1749</v>
      </c>
      <c r="E19" s="60">
        <v>75855</v>
      </c>
      <c r="F19" s="67">
        <f>SUM('Tabell 1A'!$C19/'Tabell 1A'!$B19)</f>
        <v>4.9228173066283056E-2</v>
      </c>
      <c r="G19" s="41"/>
    </row>
    <row r="20" spans="1:7">
      <c r="A20" s="54">
        <v>2019</v>
      </c>
      <c r="B20" s="60">
        <v>75017</v>
      </c>
      <c r="C20" s="60">
        <v>3253</v>
      </c>
      <c r="D20" s="60">
        <v>1653</v>
      </c>
      <c r="E20" s="60">
        <v>78270</v>
      </c>
      <c r="F20" s="67">
        <f>SUM('Tabell 1A'!$C20/'Tabell 1A'!$B20)</f>
        <v>4.3363504272364933E-2</v>
      </c>
      <c r="G20" s="41"/>
    </row>
    <row r="21" spans="1:7">
      <c r="A21" s="54">
        <v>2020</v>
      </c>
      <c r="B21" s="60">
        <v>71462</v>
      </c>
      <c r="C21" s="60">
        <v>3213</v>
      </c>
      <c r="D21" s="60">
        <v>1862</v>
      </c>
      <c r="E21" s="60">
        <v>74675</v>
      </c>
      <c r="F21" s="67">
        <f>SUM('Tabell 1A'!$C21/'Tabell 1A'!$B21)</f>
        <v>4.4960958271528927E-2</v>
      </c>
      <c r="G21" s="41"/>
    </row>
    <row r="22" spans="1:7">
      <c r="A22" s="54">
        <v>2021</v>
      </c>
      <c r="B22" s="60">
        <v>78313</v>
      </c>
      <c r="C22" s="60">
        <v>3031</v>
      </c>
      <c r="D22" s="60">
        <v>1788</v>
      </c>
      <c r="E22" s="60">
        <v>81344</v>
      </c>
      <c r="F22" s="67">
        <f>SUM('Tabell 1A'!$C22/'Tabell 1A'!$B22)</f>
        <v>3.8703663504143629E-2</v>
      </c>
      <c r="G22" s="41"/>
    </row>
    <row r="23" spans="1:7">
      <c r="A23" s="54">
        <v>2022</v>
      </c>
      <c r="B23" s="60">
        <v>78451</v>
      </c>
      <c r="C23" s="60">
        <v>2268</v>
      </c>
      <c r="D23" s="60">
        <v>1755</v>
      </c>
      <c r="E23" s="60">
        <v>80719</v>
      </c>
      <c r="F23" s="67">
        <f>SUM('Tabell 1A'!$C23/'Tabell 1A'!$B23)</f>
        <v>2.890976533122586E-2</v>
      </c>
      <c r="G23" s="41"/>
    </row>
    <row r="24" spans="1:7" ht="14.5">
      <c r="A24" s="59" t="s">
        <v>8</v>
      </c>
      <c r="B24" s="33"/>
      <c r="C24" s="33"/>
      <c r="D24" s="33"/>
      <c r="E24" s="33"/>
      <c r="F24" s="34"/>
    </row>
    <row r="25" spans="1:7" ht="14.5">
      <c r="A25" s="57" t="s">
        <v>9</v>
      </c>
      <c r="B25" s="33"/>
      <c r="C25" s="33"/>
      <c r="D25" s="33"/>
      <c r="E25" s="33"/>
      <c r="F25" s="34"/>
    </row>
    <row r="26" spans="1:7">
      <c r="A26" s="57" t="s">
        <v>132</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A8B1-8879-40A4-88B4-E21D77534D4E}">
  <dimension ref="A1:L52"/>
  <sheetViews>
    <sheetView zoomScaleNormal="100" workbookViewId="0"/>
  </sheetViews>
  <sheetFormatPr defaultColWidth="9.296875" defaultRowHeight="13.5"/>
  <cols>
    <col min="1" max="1" width="9.296875" style="19"/>
    <col min="2" max="2" width="10.796875" style="19" customWidth="1"/>
    <col min="3" max="3" width="11.19921875" style="19" customWidth="1"/>
    <col min="4" max="4" width="11" style="19" customWidth="1"/>
    <col min="5" max="5" width="14.796875" style="19" customWidth="1"/>
    <col min="6" max="6" width="10.69921875" style="19" customWidth="1"/>
    <col min="7" max="7" width="10.296875" style="19" customWidth="1"/>
    <col min="8" max="8" width="11.796875" style="19" customWidth="1"/>
    <col min="9" max="9" width="10.69921875" style="19" customWidth="1"/>
    <col min="10" max="10" width="10.5" style="19" customWidth="1"/>
    <col min="11" max="11" width="12.19921875" style="19" customWidth="1"/>
    <col min="12" max="12" width="10.69921875" style="19" customWidth="1"/>
    <col min="13" max="16384" width="9.296875" style="19"/>
  </cols>
  <sheetData>
    <row r="1" spans="1:12" s="66" customFormat="1">
      <c r="A1" s="66" t="s">
        <v>153</v>
      </c>
    </row>
    <row r="2" spans="1:12" ht="16.5">
      <c r="A2" s="55" t="s">
        <v>180</v>
      </c>
    </row>
    <row r="3" spans="1:12" ht="16.5">
      <c r="A3" s="56" t="s">
        <v>181</v>
      </c>
    </row>
    <row r="5" spans="1:12" ht="14.5" customHeight="1">
      <c r="A5" s="39" t="s">
        <v>158</v>
      </c>
      <c r="B5" s="74"/>
      <c r="C5" s="74"/>
      <c r="D5" s="74"/>
      <c r="E5" s="74"/>
      <c r="F5" s="74"/>
    </row>
    <row r="6" spans="1:12">
      <c r="A6" s="47" t="s">
        <v>3</v>
      </c>
      <c r="B6" s="48" t="s">
        <v>4</v>
      </c>
      <c r="C6" s="48" t="s">
        <v>5</v>
      </c>
      <c r="D6" s="48" t="s">
        <v>6</v>
      </c>
      <c r="E6" s="48" t="s">
        <v>7</v>
      </c>
      <c r="F6" s="48" t="s">
        <v>131</v>
      </c>
      <c r="L6" s="42"/>
    </row>
    <row r="7" spans="1:12" ht="14.5">
      <c r="A7" s="61">
        <v>2005</v>
      </c>
      <c r="B7" s="62">
        <v>40588</v>
      </c>
      <c r="C7" s="62">
        <v>2525</v>
      </c>
      <c r="D7" s="62">
        <v>634</v>
      </c>
      <c r="E7" s="62">
        <v>43113</v>
      </c>
      <c r="F7" s="63">
        <f>SUM(Tabell8[[#This Row],[DCI, antal*]]/Tabell8[[#This Row],[CAN, antal]])</f>
        <v>6.2210505568148222E-2</v>
      </c>
    </row>
    <row r="8" spans="1:12" ht="14.5">
      <c r="A8" s="61">
        <v>2006</v>
      </c>
      <c r="B8" s="62">
        <v>41071</v>
      </c>
      <c r="C8" s="62">
        <v>2566</v>
      </c>
      <c r="D8" s="62">
        <v>664</v>
      </c>
      <c r="E8" s="62">
        <v>43637</v>
      </c>
      <c r="F8" s="63">
        <f>SUM(Tabell8[[#This Row],[DCI, antal*]]/Tabell8[[#This Row],[CAN, antal]])</f>
        <v>6.2477173674855738E-2</v>
      </c>
    </row>
    <row r="9" spans="1:12" ht="14.5">
      <c r="A9" s="61">
        <v>2007</v>
      </c>
      <c r="B9" s="62">
        <v>41267</v>
      </c>
      <c r="C9" s="62">
        <v>2401</v>
      </c>
      <c r="D9" s="62">
        <v>595</v>
      </c>
      <c r="E9" s="62">
        <v>43668</v>
      </c>
      <c r="F9" s="63">
        <f>SUM(Tabell8[[#This Row],[DCI, antal*]]/Tabell8[[#This Row],[CAN, antal]])</f>
        <v>5.8182082535682265E-2</v>
      </c>
    </row>
    <row r="10" spans="1:12" ht="14.5">
      <c r="A10" s="61">
        <v>2008</v>
      </c>
      <c r="B10" s="62">
        <v>42357</v>
      </c>
      <c r="C10" s="62">
        <v>2325</v>
      </c>
      <c r="D10" s="62">
        <v>585</v>
      </c>
      <c r="E10" s="62">
        <v>44682</v>
      </c>
      <c r="F10" s="63">
        <f>SUM(Tabell8[[#This Row],[DCI, antal*]]/Tabell8[[#This Row],[CAN, antal]])</f>
        <v>5.4890572986755433E-2</v>
      </c>
    </row>
    <row r="11" spans="1:12" ht="14.5">
      <c r="A11" s="61">
        <v>2009</v>
      </c>
      <c r="B11" s="62">
        <v>45223</v>
      </c>
      <c r="C11" s="62">
        <v>2101</v>
      </c>
      <c r="D11" s="62">
        <v>531</v>
      </c>
      <c r="E11" s="62">
        <v>47324</v>
      </c>
      <c r="F11" s="63">
        <f>SUM(Tabell8[[#This Row],[DCI, antal*]]/Tabell8[[#This Row],[CAN, antal]])</f>
        <v>4.6458660416159918E-2</v>
      </c>
    </row>
    <row r="12" spans="1:12" ht="14.5">
      <c r="A12" s="61">
        <v>2010</v>
      </c>
      <c r="B12" s="62">
        <v>45609</v>
      </c>
      <c r="C12" s="62">
        <v>1903</v>
      </c>
      <c r="D12" s="62">
        <v>473</v>
      </c>
      <c r="E12" s="62">
        <v>47512</v>
      </c>
      <c r="F12" s="63">
        <f>SUM(Tabell8[[#This Row],[DCI, antal*]]/Tabell8[[#This Row],[CAN, antal]])</f>
        <v>4.1724221096713365E-2</v>
      </c>
    </row>
    <row r="13" spans="1:12" ht="14.5">
      <c r="A13" s="61">
        <v>2011</v>
      </c>
      <c r="B13" s="62">
        <v>47335</v>
      </c>
      <c r="C13" s="62">
        <v>1786</v>
      </c>
      <c r="D13" s="62">
        <v>447</v>
      </c>
      <c r="E13" s="62">
        <v>49121</v>
      </c>
      <c r="F13" s="63">
        <f>SUM(Tabell8[[#This Row],[DCI, antal*]]/Tabell8[[#This Row],[CAN, antal]])</f>
        <v>3.7731065807541986E-2</v>
      </c>
    </row>
    <row r="14" spans="1:12" ht="14.5">
      <c r="A14" s="61">
        <v>2012</v>
      </c>
      <c r="B14" s="62">
        <v>47362</v>
      </c>
      <c r="C14" s="62">
        <v>1789</v>
      </c>
      <c r="D14" s="62">
        <v>500</v>
      </c>
      <c r="E14" s="62">
        <v>49151</v>
      </c>
      <c r="F14" s="63">
        <f>SUM(Tabell8[[#This Row],[DCI, antal*]]/Tabell8[[#This Row],[CAN, antal]])</f>
        <v>3.7772898103965204E-2</v>
      </c>
    </row>
    <row r="15" spans="1:12" ht="14.5">
      <c r="A15" s="61">
        <v>2013</v>
      </c>
      <c r="B15" s="62">
        <v>50148</v>
      </c>
      <c r="C15" s="62">
        <v>1836</v>
      </c>
      <c r="D15" s="62">
        <v>502</v>
      </c>
      <c r="E15" s="62">
        <v>51984</v>
      </c>
      <c r="F15" s="63">
        <f>SUM(Tabell8[[#This Row],[DCI, antal*]]/Tabell8[[#This Row],[CAN, antal]])</f>
        <v>3.6611629576453697E-2</v>
      </c>
    </row>
    <row r="16" spans="1:12" ht="14.5">
      <c r="A16" s="61">
        <v>2014</v>
      </c>
      <c r="B16" s="62">
        <v>53146</v>
      </c>
      <c r="C16" s="62">
        <v>1707</v>
      </c>
      <c r="D16" s="62">
        <v>524</v>
      </c>
      <c r="E16" s="62">
        <v>54853</v>
      </c>
      <c r="F16" s="63">
        <f>SUM(Tabell8[[#This Row],[DCI, antal*]]/Tabell8[[#This Row],[CAN, antal]])</f>
        <v>3.2119068227147857E-2</v>
      </c>
    </row>
    <row r="17" spans="1:6" ht="14.5">
      <c r="A17" s="61">
        <v>2015</v>
      </c>
      <c r="B17" s="62">
        <v>53268</v>
      </c>
      <c r="C17" s="62">
        <v>1693</v>
      </c>
      <c r="D17" s="62">
        <v>525</v>
      </c>
      <c r="E17" s="62">
        <v>54961</v>
      </c>
      <c r="F17" s="63">
        <f>SUM(Tabell8[[#This Row],[DCI, antal*]]/Tabell8[[#This Row],[CAN, antal]])</f>
        <v>3.1782683787639862E-2</v>
      </c>
    </row>
    <row r="18" spans="1:6" ht="14.5">
      <c r="A18" s="61">
        <v>2016</v>
      </c>
      <c r="B18" s="62">
        <v>54037</v>
      </c>
      <c r="C18" s="62">
        <v>1679</v>
      </c>
      <c r="D18" s="62">
        <v>513</v>
      </c>
      <c r="E18" s="62">
        <v>55716</v>
      </c>
      <c r="F18" s="63">
        <f>SUM(Tabell8[[#This Row],[DCI, antal*]]/Tabell8[[#This Row],[CAN, antal]])</f>
        <v>3.1071302996095267E-2</v>
      </c>
    </row>
    <row r="19" spans="1:6" ht="14.5">
      <c r="A19" s="61">
        <v>2017</v>
      </c>
      <c r="B19" s="62">
        <v>55640</v>
      </c>
      <c r="C19" s="62">
        <v>1728</v>
      </c>
      <c r="D19" s="62">
        <v>519</v>
      </c>
      <c r="E19" s="62">
        <v>57368</v>
      </c>
      <c r="F19" s="63">
        <f>SUM(Tabell8[[#This Row],[DCI, antal*]]/Tabell8[[#This Row],[CAN, antal]])</f>
        <v>3.1056793673616103E-2</v>
      </c>
    </row>
    <row r="20" spans="1:6" ht="14.5">
      <c r="A20" s="61">
        <v>2018</v>
      </c>
      <c r="B20" s="62">
        <v>56662</v>
      </c>
      <c r="C20" s="62">
        <v>1562</v>
      </c>
      <c r="D20" s="62">
        <v>531</v>
      </c>
      <c r="E20" s="62">
        <v>58224</v>
      </c>
      <c r="F20" s="63">
        <f>SUM(Tabell8[[#This Row],[DCI, antal*]]/Tabell8[[#This Row],[CAN, antal]])</f>
        <v>2.756697610391444E-2</v>
      </c>
    </row>
    <row r="21" spans="1:6" ht="14.5">
      <c r="A21" s="61">
        <v>2019</v>
      </c>
      <c r="B21" s="62">
        <v>58545</v>
      </c>
      <c r="C21" s="62">
        <v>1425</v>
      </c>
      <c r="D21" s="62">
        <v>478</v>
      </c>
      <c r="E21" s="62">
        <v>59970</v>
      </c>
      <c r="F21" s="63">
        <f>SUM(Tabell8[[#This Row],[DCI, antal*]]/Tabell8[[#This Row],[CAN, antal]])</f>
        <v>2.434025108890597E-2</v>
      </c>
    </row>
    <row r="22" spans="1:6" ht="14.5">
      <c r="A22" s="61">
        <v>2020</v>
      </c>
      <c r="B22" s="62">
        <v>55302</v>
      </c>
      <c r="C22" s="62">
        <v>1400</v>
      </c>
      <c r="D22" s="62">
        <v>582</v>
      </c>
      <c r="E22" s="62">
        <v>56702</v>
      </c>
      <c r="F22" s="63">
        <f>SUM(Tabell8[[#This Row],[DCI, antal*]]/Tabell8[[#This Row],[CAN, antal]])</f>
        <v>2.5315540125131097E-2</v>
      </c>
    </row>
    <row r="23" spans="1:6" ht="14.5">
      <c r="A23" s="61">
        <v>2021</v>
      </c>
      <c r="B23" s="62">
        <v>59755</v>
      </c>
      <c r="C23" s="62">
        <v>1386</v>
      </c>
      <c r="D23" s="62">
        <v>567</v>
      </c>
      <c r="E23" s="62">
        <v>61141</v>
      </c>
      <c r="F23" s="63">
        <f>SUM(Tabell8[[#This Row],[DCI, antal*]]/Tabell8[[#This Row],[CAN, antal]])</f>
        <v>2.3194711739603382E-2</v>
      </c>
    </row>
    <row r="24" spans="1:6" ht="14.5">
      <c r="A24" s="61">
        <v>2022</v>
      </c>
      <c r="B24" s="62">
        <v>59462</v>
      </c>
      <c r="C24" s="62">
        <v>1020</v>
      </c>
      <c r="D24" s="62">
        <v>551</v>
      </c>
      <c r="E24" s="62">
        <v>60482</v>
      </c>
      <c r="F24" s="63">
        <f>SUM(Tabell8[[#This Row],[DCI, antal*]]/Tabell8[[#This Row],[CAN, antal]])</f>
        <v>1.7153812518919648E-2</v>
      </c>
    </row>
    <row r="25" spans="1:6">
      <c r="A25" s="58" t="s">
        <v>8</v>
      </c>
    </row>
    <row r="26" spans="1:6">
      <c r="A26" s="58" t="s">
        <v>9</v>
      </c>
    </row>
    <row r="27" spans="1:6">
      <c r="A27" s="58" t="s">
        <v>132</v>
      </c>
    </row>
    <row r="29" spans="1:6">
      <c r="A29" s="73" t="s">
        <v>159</v>
      </c>
      <c r="B29" s="73"/>
      <c r="C29" s="73"/>
      <c r="D29" s="73"/>
      <c r="E29" s="73"/>
      <c r="F29" s="73"/>
    </row>
    <row r="30" spans="1:6">
      <c r="A30" s="70" t="s">
        <v>3</v>
      </c>
      <c r="B30" s="48" t="s">
        <v>4</v>
      </c>
      <c r="C30" s="48" t="s">
        <v>5</v>
      </c>
      <c r="D30" s="48" t="s">
        <v>6</v>
      </c>
      <c r="E30" s="48" t="s">
        <v>7</v>
      </c>
      <c r="F30" s="48" t="s">
        <v>131</v>
      </c>
    </row>
    <row r="31" spans="1:6" ht="14.5">
      <c r="A31" s="71">
        <v>2005</v>
      </c>
      <c r="B31" s="62">
        <v>11627</v>
      </c>
      <c r="C31" s="62">
        <v>2321</v>
      </c>
      <c r="D31" s="62">
        <v>1660</v>
      </c>
      <c r="E31" s="62">
        <v>13948</v>
      </c>
      <c r="F31" s="63">
        <f>SUM(Tabell3[[#This Row],[DCI, antal*]]/Tabell3[[#This Row],[CAN, antal]])</f>
        <v>0.19962157048249762</v>
      </c>
    </row>
    <row r="32" spans="1:6" ht="14.5">
      <c r="A32" s="71">
        <v>2006</v>
      </c>
      <c r="B32" s="62">
        <v>11716</v>
      </c>
      <c r="C32" s="62">
        <v>2596</v>
      </c>
      <c r="D32" s="62">
        <v>1587</v>
      </c>
      <c r="E32" s="62">
        <v>14312</v>
      </c>
      <c r="F32" s="63">
        <f>SUM(Tabell3[[#This Row],[DCI, antal*]]/Tabell3[[#This Row],[CAN, antal]])</f>
        <v>0.22157733014680778</v>
      </c>
    </row>
    <row r="33" spans="1:6" ht="14.5">
      <c r="A33" s="71">
        <v>2007</v>
      </c>
      <c r="B33" s="62">
        <v>11443</v>
      </c>
      <c r="C33" s="62">
        <v>2350</v>
      </c>
      <c r="D33" s="62">
        <v>1628</v>
      </c>
      <c r="E33" s="62">
        <v>13793</v>
      </c>
      <c r="F33" s="63">
        <f>SUM(Tabell3[[#This Row],[DCI, antal*]]/Tabell3[[#This Row],[CAN, antal]])</f>
        <v>0.20536572577121384</v>
      </c>
    </row>
    <row r="34" spans="1:6" ht="14.5">
      <c r="A34" s="71">
        <v>2008</v>
      </c>
      <c r="B34" s="62">
        <v>11721</v>
      </c>
      <c r="C34" s="62">
        <v>2374</v>
      </c>
      <c r="D34" s="62">
        <v>1537</v>
      </c>
      <c r="E34" s="62">
        <v>14095</v>
      </c>
      <c r="F34" s="63">
        <f>SUM(Tabell3[[#This Row],[DCI, antal*]]/Tabell3[[#This Row],[CAN, antal]])</f>
        <v>0.20254244518385803</v>
      </c>
    </row>
    <row r="35" spans="1:6" ht="14.5">
      <c r="A35" s="71">
        <v>2009</v>
      </c>
      <c r="B35" s="62">
        <v>12166</v>
      </c>
      <c r="C35" s="62">
        <v>2319</v>
      </c>
      <c r="D35" s="62">
        <v>1471</v>
      </c>
      <c r="E35" s="62">
        <v>14485</v>
      </c>
      <c r="F35" s="63">
        <f>SUM(Tabell3[[#This Row],[DCI, antal*]]/Tabell3[[#This Row],[CAN, antal]])</f>
        <v>0.19061318428407037</v>
      </c>
    </row>
    <row r="36" spans="1:6" ht="14.5">
      <c r="A36" s="71">
        <v>2010</v>
      </c>
      <c r="B36" s="62">
        <v>12318</v>
      </c>
      <c r="C36" s="62">
        <v>2479</v>
      </c>
      <c r="D36" s="62">
        <v>1379</v>
      </c>
      <c r="E36" s="62">
        <v>14797</v>
      </c>
      <c r="F36" s="63">
        <f>SUM(Tabell3[[#This Row],[DCI, antal*]]/Tabell3[[#This Row],[CAN, antal]])</f>
        <v>0.20125020295502516</v>
      </c>
    </row>
    <row r="37" spans="1:6" ht="14.5">
      <c r="A37" s="71">
        <v>2011</v>
      </c>
      <c r="B37" s="62">
        <v>12944</v>
      </c>
      <c r="C37" s="62">
        <v>2431</v>
      </c>
      <c r="D37" s="62">
        <v>1353</v>
      </c>
      <c r="E37" s="62">
        <v>15375</v>
      </c>
      <c r="F37" s="63">
        <f>SUM(Tabell3[[#This Row],[DCI, antal*]]/Tabell3[[#This Row],[CAN, antal]])</f>
        <v>0.18780902348578493</v>
      </c>
    </row>
    <row r="38" spans="1:6" ht="14.5">
      <c r="A38" s="71">
        <v>2012</v>
      </c>
      <c r="B38" s="62">
        <v>12683</v>
      </c>
      <c r="C38" s="62">
        <v>2229</v>
      </c>
      <c r="D38" s="62">
        <v>1345</v>
      </c>
      <c r="E38" s="62">
        <v>14912</v>
      </c>
      <c r="F38" s="63">
        <f>SUM(Tabell3[[#This Row],[DCI, antal*]]/Tabell3[[#This Row],[CAN, antal]])</f>
        <v>0.17574706299771348</v>
      </c>
    </row>
    <row r="39" spans="1:6" ht="14.5">
      <c r="A39" s="71">
        <v>2013</v>
      </c>
      <c r="B39" s="62">
        <v>13343</v>
      </c>
      <c r="C39" s="62">
        <v>2242</v>
      </c>
      <c r="D39" s="62">
        <v>1326</v>
      </c>
      <c r="E39" s="62">
        <v>15585</v>
      </c>
      <c r="F39" s="63">
        <f>SUM(Tabell3[[#This Row],[DCI, antal*]]/Tabell3[[#This Row],[CAN, antal]])</f>
        <v>0.16802817956981189</v>
      </c>
    </row>
    <row r="40" spans="1:6" ht="14.5">
      <c r="A40" s="71">
        <v>2014</v>
      </c>
      <c r="B40" s="62">
        <v>13831</v>
      </c>
      <c r="C40" s="62">
        <v>2242</v>
      </c>
      <c r="D40" s="62">
        <v>1274</v>
      </c>
      <c r="E40" s="62">
        <v>16073</v>
      </c>
      <c r="F40" s="63">
        <f>SUM(Tabell3[[#This Row],[DCI, antal*]]/Tabell3[[#This Row],[CAN, antal]])</f>
        <v>0.16209963126310462</v>
      </c>
    </row>
    <row r="41" spans="1:6" ht="14.5">
      <c r="A41" s="71">
        <v>2015</v>
      </c>
      <c r="B41" s="62">
        <v>13938</v>
      </c>
      <c r="C41" s="62">
        <v>2219</v>
      </c>
      <c r="D41" s="62">
        <v>1324</v>
      </c>
      <c r="E41" s="62">
        <v>16157</v>
      </c>
      <c r="F41" s="63">
        <f>SUM(Tabell3[[#This Row],[DCI, antal*]]/Tabell3[[#This Row],[CAN, antal]])</f>
        <v>0.15920505093987661</v>
      </c>
    </row>
    <row r="42" spans="1:6" ht="14.5">
      <c r="A42" s="71">
        <v>2016</v>
      </c>
      <c r="B42" s="62">
        <v>14540</v>
      </c>
      <c r="C42" s="62">
        <v>2054</v>
      </c>
      <c r="D42" s="62">
        <v>1203</v>
      </c>
      <c r="E42" s="62">
        <v>16594</v>
      </c>
      <c r="F42" s="63">
        <f>SUM(Tabell3[[#This Row],[DCI, antal*]]/Tabell3[[#This Row],[CAN, antal]])</f>
        <v>0.14126547455295735</v>
      </c>
    </row>
    <row r="43" spans="1:6" ht="14.5">
      <c r="A43" s="71">
        <v>2017</v>
      </c>
      <c r="B43" s="62">
        <v>14879</v>
      </c>
      <c r="C43" s="62">
        <v>2015</v>
      </c>
      <c r="D43" s="62">
        <v>1224</v>
      </c>
      <c r="E43" s="62">
        <v>16894</v>
      </c>
      <c r="F43" s="63">
        <f>SUM(Tabell3[[#This Row],[DCI, antal*]]/Tabell3[[#This Row],[CAN, antal]])</f>
        <v>0.13542576786074334</v>
      </c>
    </row>
    <row r="44" spans="1:6" ht="14.5">
      <c r="A44" s="71">
        <v>2018</v>
      </c>
      <c r="B44" s="62">
        <v>15634</v>
      </c>
      <c r="C44" s="62">
        <v>1997</v>
      </c>
      <c r="D44" s="62">
        <v>1218</v>
      </c>
      <c r="E44" s="62">
        <v>17631</v>
      </c>
      <c r="F44" s="63">
        <f>SUM(Tabell3[[#This Row],[DCI, antal*]]/Tabell3[[#This Row],[CAN, antal]])</f>
        <v>0.12773442497121659</v>
      </c>
    </row>
    <row r="45" spans="1:6" ht="14.5">
      <c r="A45" s="71">
        <v>2019</v>
      </c>
      <c r="B45" s="62">
        <v>16472</v>
      </c>
      <c r="C45" s="62">
        <v>1828</v>
      </c>
      <c r="D45" s="62">
        <v>1175</v>
      </c>
      <c r="E45" s="62">
        <v>18300</v>
      </c>
      <c r="F45" s="63">
        <f>SUM(Tabell3[[#This Row],[DCI, antal*]]/Tabell3[[#This Row],[CAN, antal]])</f>
        <v>0.11097620203982515</v>
      </c>
    </row>
    <row r="46" spans="1:6" ht="14.5">
      <c r="A46" s="71">
        <v>2020</v>
      </c>
      <c r="B46" s="62">
        <v>16160</v>
      </c>
      <c r="C46" s="62">
        <v>1813</v>
      </c>
      <c r="D46" s="62">
        <v>1280</v>
      </c>
      <c r="E46" s="62">
        <v>17973</v>
      </c>
      <c r="F46" s="63">
        <f>SUM(Tabell3[[#This Row],[DCI, antal*]]/Tabell3[[#This Row],[CAN, antal]])</f>
        <v>0.11219059405940594</v>
      </c>
    </row>
    <row r="47" spans="1:6" ht="14.5">
      <c r="A47" s="71">
        <v>2021</v>
      </c>
      <c r="B47" s="62">
        <v>18558</v>
      </c>
      <c r="C47" s="62">
        <v>1645</v>
      </c>
      <c r="D47" s="62">
        <v>1221</v>
      </c>
      <c r="E47" s="62">
        <v>20203</v>
      </c>
      <c r="F47" s="63">
        <f>SUM(Tabell3[[#This Row],[DCI, antal*]]/Tabell3[[#This Row],[CAN, antal]])</f>
        <v>8.8641017351007656E-2</v>
      </c>
    </row>
    <row r="48" spans="1:6" ht="14.5">
      <c r="A48" s="72">
        <v>2022</v>
      </c>
      <c r="B48" s="62">
        <v>18989</v>
      </c>
      <c r="C48" s="62">
        <v>1248</v>
      </c>
      <c r="D48" s="62">
        <v>1204</v>
      </c>
      <c r="E48" s="62">
        <v>20237</v>
      </c>
      <c r="F48" s="63">
        <f>SUM(Tabell3[[#This Row],[DCI, antal*]]/Tabell3[[#This Row],[CAN, antal]])</f>
        <v>6.5722260255937651E-2</v>
      </c>
    </row>
    <row r="50" spans="1:1">
      <c r="A50" s="58" t="s">
        <v>8</v>
      </c>
    </row>
    <row r="51" spans="1:1">
      <c r="A51" s="58" t="s">
        <v>9</v>
      </c>
    </row>
    <row r="52" spans="1:1">
      <c r="A52" s="58" t="s">
        <v>132</v>
      </c>
    </row>
  </sheetData>
  <pageMargins left="0.7" right="0.7" top="0.75" bottom="0.75" header="0.3" footer="0.3"/>
  <pageSetup paperSize="9"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57BA-8D0A-495C-A89F-61DC4D7D2316}">
  <dimension ref="A1:H27"/>
  <sheetViews>
    <sheetView zoomScaleNormal="100" workbookViewId="0"/>
  </sheetViews>
  <sheetFormatPr defaultColWidth="9.296875" defaultRowHeight="13.5"/>
  <cols>
    <col min="1" max="2" width="9.296875" style="19"/>
    <col min="3" max="3" width="10.796875" style="19" customWidth="1"/>
    <col min="4" max="4" width="10.296875" style="19" customWidth="1"/>
    <col min="5" max="5" width="11.19921875" style="19" customWidth="1"/>
    <col min="6" max="6" width="9.296875" style="19"/>
    <col min="7" max="7" width="10.796875" style="19" customWidth="1"/>
    <col min="8" max="8" width="14.296875" style="19" customWidth="1"/>
    <col min="9" max="16384" width="9.296875" style="19"/>
  </cols>
  <sheetData>
    <row r="1" spans="1:8">
      <c r="A1" s="66" t="s">
        <v>152</v>
      </c>
    </row>
    <row r="2" spans="1:8" ht="16.5">
      <c r="A2" s="55" t="s">
        <v>178</v>
      </c>
    </row>
    <row r="3" spans="1:8" ht="16.5">
      <c r="A3" s="56" t="s">
        <v>179</v>
      </c>
    </row>
    <row r="5" spans="1:8" ht="27">
      <c r="A5" s="49" t="s">
        <v>3</v>
      </c>
      <c r="B5" s="49" t="s">
        <v>4</v>
      </c>
      <c r="C5" s="49" t="s">
        <v>5</v>
      </c>
      <c r="D5" s="49" t="s">
        <v>13</v>
      </c>
      <c r="E5" s="49" t="s">
        <v>131</v>
      </c>
      <c r="F5" s="49" t="s">
        <v>138</v>
      </c>
      <c r="G5" s="49" t="s">
        <v>136</v>
      </c>
      <c r="H5" s="42"/>
    </row>
    <row r="6" spans="1:8" ht="14.5">
      <c r="A6" s="61">
        <v>2005</v>
      </c>
      <c r="B6" s="62">
        <v>52215</v>
      </c>
      <c r="C6" s="62">
        <v>5725</v>
      </c>
      <c r="D6" s="62">
        <v>57940</v>
      </c>
      <c r="E6" s="63">
        <f>SUM(Tabell4[[#This Row],[DCI, antal*]]/Tabell4[[#This Row],[CAN, antal]])</f>
        <v>0.10964282294359859</v>
      </c>
      <c r="F6" s="62">
        <v>90936</v>
      </c>
      <c r="G6" s="63">
        <f>SUM(Tabell4[[#This Row],[DCI, antal*]]/Tabell4[[#This Row],[Dödsfall,*** totalt]])</f>
        <v>6.2956364915984872E-2</v>
      </c>
    </row>
    <row r="7" spans="1:8" ht="14.5">
      <c r="A7" s="61">
        <v>2006</v>
      </c>
      <c r="B7" s="62">
        <v>52787</v>
      </c>
      <c r="C7" s="62">
        <v>5740</v>
      </c>
      <c r="D7" s="62">
        <v>58527</v>
      </c>
      <c r="E7" s="63">
        <f>SUM(Tabell4[[#This Row],[DCI, antal*]]/Tabell4[[#This Row],[CAN, antal]])</f>
        <v>0.10873889404588251</v>
      </c>
      <c r="F7" s="62">
        <v>90503</v>
      </c>
      <c r="G7" s="63">
        <f>SUM(Tabell4[[#This Row],[DCI, antal*]]/Tabell4[[#This Row],[Dödsfall,*** totalt]])</f>
        <v>6.3423311934411017E-2</v>
      </c>
    </row>
    <row r="8" spans="1:8" ht="14.5">
      <c r="A8" s="61">
        <v>2007</v>
      </c>
      <c r="B8" s="62">
        <v>52710</v>
      </c>
      <c r="C8" s="62">
        <v>5592</v>
      </c>
      <c r="D8" s="62">
        <v>58302</v>
      </c>
      <c r="E8" s="63">
        <f>SUM(Tabell4[[#This Row],[DCI, antal*]]/Tabell4[[#This Row],[CAN, antal]])</f>
        <v>0.10608992601024474</v>
      </c>
      <c r="F8" s="62">
        <v>91149</v>
      </c>
      <c r="G8" s="63">
        <f>SUM(Tabell4[[#This Row],[DCI, antal*]]/Tabell4[[#This Row],[Dödsfall,*** totalt]])</f>
        <v>6.135009709376954E-2</v>
      </c>
    </row>
    <row r="9" spans="1:8" ht="14.5">
      <c r="A9" s="61">
        <v>2008</v>
      </c>
      <c r="B9" s="62">
        <v>54078</v>
      </c>
      <c r="C9" s="62">
        <v>5501</v>
      </c>
      <c r="D9" s="62">
        <v>59579</v>
      </c>
      <c r="E9" s="63">
        <f>SUM(Tabell4[[#This Row],[DCI, antal*]]/Tabell4[[#This Row],[CAN, antal]])</f>
        <v>0.1017234365176227</v>
      </c>
      <c r="F9" s="62">
        <v>91012</v>
      </c>
      <c r="G9" s="63">
        <f>SUM(Tabell4[[#This Row],[DCI, antal*]]/Tabell4[[#This Row],[Dödsfall,*** totalt]])</f>
        <v>6.0442579000571352E-2</v>
      </c>
    </row>
    <row r="10" spans="1:8" ht="14.5">
      <c r="A10" s="61">
        <v>2009</v>
      </c>
      <c r="B10" s="62">
        <v>57389</v>
      </c>
      <c r="C10" s="62">
        <v>5331</v>
      </c>
      <c r="D10" s="62">
        <v>62720</v>
      </c>
      <c r="E10" s="63">
        <f>SUM(Tabell4[[#This Row],[DCI, antal*]]/Tabell4[[#This Row],[CAN, antal]])</f>
        <v>9.2892366132882612E-2</v>
      </c>
      <c r="F10" s="62">
        <v>89620</v>
      </c>
      <c r="G10" s="63">
        <f>SUM(Tabell4[[#This Row],[DCI, antal*]]/Tabell4[[#This Row],[Dödsfall,*** totalt]])</f>
        <v>5.9484490069180988E-2</v>
      </c>
    </row>
    <row r="11" spans="1:8" ht="14.5">
      <c r="A11" s="61">
        <v>2010</v>
      </c>
      <c r="B11" s="62">
        <v>57927</v>
      </c>
      <c r="C11" s="62">
        <v>5049</v>
      </c>
      <c r="D11" s="62">
        <v>62976</v>
      </c>
      <c r="E11" s="63">
        <f>SUM(Tabell4[[#This Row],[DCI, antal*]]/Tabell4[[#This Row],[CAN, antal]])</f>
        <v>8.7161427313687923E-2</v>
      </c>
      <c r="F11" s="62">
        <v>90111</v>
      </c>
      <c r="G11" s="63">
        <f>SUM(Tabell4[[#This Row],[DCI, antal*]]/Tabell4[[#This Row],[Dödsfall,*** totalt]])</f>
        <v>5.6030895229217302E-2</v>
      </c>
    </row>
    <row r="12" spans="1:8" ht="14.5">
      <c r="A12" s="61">
        <v>2011</v>
      </c>
      <c r="B12" s="62">
        <v>60279</v>
      </c>
      <c r="C12" s="62">
        <v>4953</v>
      </c>
      <c r="D12" s="62">
        <v>65232</v>
      </c>
      <c r="E12" s="63">
        <f>SUM(Tabell4[[#This Row],[DCI, antal*]]/Tabell4[[#This Row],[CAN, antal]])</f>
        <v>8.2167919175832382E-2</v>
      </c>
      <c r="F12" s="62">
        <v>89513</v>
      </c>
      <c r="G12" s="63">
        <f>SUM(Tabell4[[#This Row],[DCI, antal*]]/Tabell4[[#This Row],[Dödsfall,*** totalt]])</f>
        <v>5.5332744964418576E-2</v>
      </c>
    </row>
    <row r="13" spans="1:8" ht="14.5">
      <c r="A13" s="61">
        <v>2012</v>
      </c>
      <c r="B13" s="62">
        <v>60045</v>
      </c>
      <c r="C13" s="62">
        <v>4923</v>
      </c>
      <c r="D13" s="62">
        <v>64968</v>
      </c>
      <c r="E13" s="63">
        <f>SUM(Tabell4[[#This Row],[DCI, antal*]]/Tabell4[[#This Row],[CAN, antal]])</f>
        <v>8.1988508618536099E-2</v>
      </c>
      <c r="F13" s="62">
        <v>91592</v>
      </c>
      <c r="G13" s="63">
        <f>SUM(Tabell4[[#This Row],[DCI, antal*]]/Tabell4[[#This Row],[Dödsfall,*** totalt]])</f>
        <v>5.3749235741112761E-2</v>
      </c>
    </row>
    <row r="14" spans="1:8" ht="14.5">
      <c r="A14" s="61">
        <v>2013</v>
      </c>
      <c r="B14" s="62">
        <v>63491</v>
      </c>
      <c r="C14" s="62">
        <v>4854</v>
      </c>
      <c r="D14" s="62">
        <v>68345</v>
      </c>
      <c r="E14" s="63">
        <f>SUM(Tabell4[[#This Row],[DCI, antal*]]/Tabell4[[#This Row],[CAN, antal]])</f>
        <v>7.6451780567324504E-2</v>
      </c>
      <c r="F14" s="62">
        <v>90084</v>
      </c>
      <c r="G14" s="63">
        <f>SUM(Tabell4[[#This Row],[DCI, antal*]]/Tabell4[[#This Row],[Dödsfall,*** totalt]])</f>
        <v>5.3883042493672574E-2</v>
      </c>
    </row>
    <row r="15" spans="1:8" ht="14.5">
      <c r="A15" s="61">
        <v>2014</v>
      </c>
      <c r="B15" s="62">
        <v>66977</v>
      </c>
      <c r="C15" s="62">
        <v>4682</v>
      </c>
      <c r="D15" s="62">
        <v>71659</v>
      </c>
      <c r="E15" s="63">
        <f>SUM(Tabell4[[#This Row],[DCI, antal*]]/Tabell4[[#This Row],[CAN, antal]])</f>
        <v>6.9904594114397478E-2</v>
      </c>
      <c r="F15" s="62">
        <v>88624</v>
      </c>
      <c r="G15" s="63">
        <f>SUM(Tabell4[[#This Row],[DCI, antal*]]/Tabell4[[#This Row],[Dödsfall,*** totalt]])</f>
        <v>5.2829933200938796E-2</v>
      </c>
    </row>
    <row r="16" spans="1:8" ht="14.5">
      <c r="A16" s="61">
        <v>2015</v>
      </c>
      <c r="B16" s="62">
        <v>67206</v>
      </c>
      <c r="C16" s="62">
        <v>4712</v>
      </c>
      <c r="D16" s="62">
        <v>71918</v>
      </c>
      <c r="E16" s="63">
        <f>SUM(Tabell4[[#This Row],[DCI, antal*]]/Tabell4[[#This Row],[CAN, antal]])</f>
        <v>7.0112787548730765E-2</v>
      </c>
      <c r="F16" s="62">
        <v>90097</v>
      </c>
      <c r="G16" s="63">
        <f>SUM(Tabell4[[#This Row],[DCI, antal*]]/Tabell4[[#This Row],[Dödsfall,*** totalt]])</f>
        <v>5.2299188652230377E-2</v>
      </c>
    </row>
    <row r="17" spans="1:7" ht="14.5">
      <c r="A17" s="61">
        <v>2016</v>
      </c>
      <c r="B17" s="62">
        <v>68577</v>
      </c>
      <c r="C17" s="62">
        <v>4474</v>
      </c>
      <c r="D17" s="62">
        <v>73051</v>
      </c>
      <c r="E17" s="63">
        <f>SUM(Tabell4[[#This Row],[DCI, antal*]]/Tabell4[[#This Row],[CAN, antal]])</f>
        <v>6.5240532540064455E-2</v>
      </c>
      <c r="F17" s="62">
        <v>89164</v>
      </c>
      <c r="G17" s="63">
        <f>SUM(Tabell4[[#This Row],[DCI, antal*]]/Tabell4[[#This Row],[Dödsfall,*** totalt]])</f>
        <v>5.0177201561168186E-2</v>
      </c>
    </row>
    <row r="18" spans="1:7" ht="14.5">
      <c r="A18" s="61">
        <v>2017</v>
      </c>
      <c r="B18" s="62">
        <v>70519</v>
      </c>
      <c r="C18" s="62">
        <v>4599</v>
      </c>
      <c r="D18" s="62">
        <v>75118</v>
      </c>
      <c r="E18" s="63">
        <f>SUM(Tabell4[[#This Row],[DCI, antal*]]/Tabell4[[#This Row],[CAN, antal]])</f>
        <v>6.5216466484209923E-2</v>
      </c>
      <c r="F18" s="62">
        <v>89908</v>
      </c>
      <c r="G18" s="63">
        <f>SUM(Tabell4[[#This Row],[DCI, antal*]]/Tabell4[[#This Row],[Dödsfall,*** totalt]])</f>
        <v>5.1152289006540022E-2</v>
      </c>
    </row>
    <row r="19" spans="1:7" ht="14.5">
      <c r="A19" s="61">
        <v>2018</v>
      </c>
      <c r="B19" s="62">
        <v>72296</v>
      </c>
      <c r="C19" s="62">
        <v>4447</v>
      </c>
      <c r="D19" s="62">
        <v>76743</v>
      </c>
      <c r="E19" s="63">
        <f>SUM(Tabell4[[#This Row],[DCI, antal*]]/Tabell4[[#This Row],[CAN, antal]])</f>
        <v>6.1511010291025785E-2</v>
      </c>
      <c r="F19" s="62">
        <v>89839</v>
      </c>
      <c r="G19" s="63">
        <f>SUM(Tabell4[[#This Row],[DCI, antal*]]/Tabell4[[#This Row],[Dödsfall,*** totalt]])</f>
        <v>4.9499660503790115E-2</v>
      </c>
    </row>
    <row r="20" spans="1:7" ht="14.5">
      <c r="A20" s="61">
        <v>2019</v>
      </c>
      <c r="B20" s="62">
        <v>75017</v>
      </c>
      <c r="C20" s="62">
        <v>4189</v>
      </c>
      <c r="D20" s="62">
        <v>79206</v>
      </c>
      <c r="E20" s="63">
        <f>SUM(Tabell4[[#This Row],[DCI, antal*]]/Tabell4[[#This Row],[CAN, antal]])</f>
        <v>5.5840676113414291E-2</v>
      </c>
      <c r="F20" s="62">
        <v>86309</v>
      </c>
      <c r="G20" s="63">
        <f>SUM(Tabell4[[#This Row],[DCI, antal*]]/Tabell4[[#This Row],[Dödsfall,*** totalt]])</f>
        <v>4.8534915246382183E-2</v>
      </c>
    </row>
    <row r="21" spans="1:7" ht="14.5">
      <c r="A21" s="61">
        <v>2020</v>
      </c>
      <c r="B21" s="62">
        <v>71462</v>
      </c>
      <c r="C21" s="62">
        <v>4405</v>
      </c>
      <c r="D21" s="62">
        <v>75867</v>
      </c>
      <c r="E21" s="63">
        <f>SUM(Tabell4[[#This Row],[DCI, antal*]]/Tabell4[[#This Row],[CAN, antal]])</f>
        <v>6.1641151940891661E-2</v>
      </c>
      <c r="F21" s="62">
        <v>95680</v>
      </c>
      <c r="G21" s="63">
        <f>SUM(Tabell4[[#This Row],[DCI, antal*]]/Tabell4[[#This Row],[Dödsfall,*** totalt]])</f>
        <v>4.6038879598662208E-2</v>
      </c>
    </row>
    <row r="22" spans="1:7" ht="14.5">
      <c r="A22" s="61">
        <v>2021</v>
      </c>
      <c r="B22" s="62">
        <v>78313</v>
      </c>
      <c r="C22" s="62">
        <v>4296</v>
      </c>
      <c r="D22" s="62">
        <v>82609</v>
      </c>
      <c r="E22" s="63">
        <f>SUM(Tabell4[[#This Row],[DCI, antal*]]/Tabell4[[#This Row],[CAN, antal]])</f>
        <v>5.485679261425306E-2</v>
      </c>
      <c r="F22" s="62">
        <v>89269</v>
      </c>
      <c r="G22" s="63">
        <f>SUM(Tabell4[[#This Row],[DCI, antal*]]/Tabell4[[#This Row],[Dödsfall,*** totalt]])</f>
        <v>4.8124208851897075E-2</v>
      </c>
    </row>
    <row r="23" spans="1:7" ht="14.5">
      <c r="A23" s="61">
        <v>2022</v>
      </c>
      <c r="B23" s="62">
        <v>78451</v>
      </c>
      <c r="C23" s="62">
        <v>4350</v>
      </c>
      <c r="D23" s="62">
        <v>82801</v>
      </c>
      <c r="E23" s="63">
        <f>SUM(Tabell4[[#This Row],[DCI, antal*]]/Tabell4[[#This Row],[CAN, antal]])</f>
        <v>5.5448623981848542E-2</v>
      </c>
      <c r="F23" s="62">
        <v>91199</v>
      </c>
      <c r="G23" s="63">
        <f>SUM(Tabell4[[#This Row],[DCI, antal*]]/Tabell4[[#This Row],[Dödsfall,*** totalt]])</f>
        <v>4.7697891424248073E-2</v>
      </c>
    </row>
    <row r="24" spans="1:7" ht="14.5">
      <c r="A24" s="58" t="s">
        <v>8</v>
      </c>
      <c r="E24" s="30"/>
      <c r="G24" s="30"/>
    </row>
    <row r="25" spans="1:7">
      <c r="A25" s="58" t="s">
        <v>137</v>
      </c>
    </row>
    <row r="26" spans="1:7">
      <c r="A26" s="58" t="s">
        <v>132</v>
      </c>
    </row>
    <row r="27" spans="1:7">
      <c r="A27" s="58" t="s">
        <v>135</v>
      </c>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2695-DE76-4A4F-BFEA-074BE367AA8B}">
  <dimension ref="A1:I53"/>
  <sheetViews>
    <sheetView zoomScaleNormal="100" workbookViewId="0"/>
  </sheetViews>
  <sheetFormatPr defaultColWidth="9.296875" defaultRowHeight="13.5"/>
  <cols>
    <col min="1" max="1" width="9.296875" style="19"/>
    <col min="2" max="2" width="10.796875" style="19" customWidth="1"/>
    <col min="3" max="3" width="11.19921875" style="19" customWidth="1"/>
    <col min="4" max="4" width="14.19921875" style="19" customWidth="1"/>
    <col min="5" max="5" width="10.296875" style="19" customWidth="1"/>
    <col min="6" max="6" width="11.69921875" style="19" customWidth="1"/>
    <col min="7" max="7" width="10.796875" style="19" customWidth="1"/>
    <col min="8" max="8" width="10.69921875" style="19" customWidth="1"/>
    <col min="9" max="9" width="11.796875" style="19" customWidth="1"/>
    <col min="10" max="10" width="11.296875" style="19" customWidth="1"/>
    <col min="11" max="11" width="9.19921875" style="19" customWidth="1"/>
    <col min="12" max="12" width="9.69921875" style="19" customWidth="1"/>
    <col min="13" max="13" width="10.796875" style="19" customWidth="1"/>
    <col min="14" max="14" width="10.69921875" style="19" customWidth="1"/>
    <col min="15" max="16384" width="9.296875" style="19"/>
  </cols>
  <sheetData>
    <row r="1" spans="1:9">
      <c r="A1" s="66" t="s">
        <v>153</v>
      </c>
    </row>
    <row r="2" spans="1:9" ht="16.5">
      <c r="A2" s="55" t="s">
        <v>176</v>
      </c>
      <c r="I2" s="11"/>
    </row>
    <row r="3" spans="1:9" ht="16.5">
      <c r="A3" s="56" t="s">
        <v>177</v>
      </c>
    </row>
    <row r="5" spans="1:9" ht="14.5" customHeight="1">
      <c r="A5" s="39" t="s">
        <v>158</v>
      </c>
      <c r="B5" s="74"/>
      <c r="C5" s="74"/>
      <c r="D5" s="74"/>
      <c r="E5" s="74"/>
      <c r="F5" s="74"/>
      <c r="G5" s="74"/>
    </row>
    <row r="6" spans="1:9" s="42" customFormat="1" ht="27">
      <c r="A6" s="47" t="s">
        <v>3</v>
      </c>
      <c r="B6" s="47" t="s">
        <v>4</v>
      </c>
      <c r="C6" s="47" t="s">
        <v>5</v>
      </c>
      <c r="D6" s="47" t="s">
        <v>13</v>
      </c>
      <c r="E6" s="47" t="s">
        <v>131</v>
      </c>
      <c r="F6" s="47" t="s">
        <v>138</v>
      </c>
      <c r="G6" s="47" t="s">
        <v>136</v>
      </c>
    </row>
    <row r="7" spans="1:9" ht="14.5">
      <c r="A7" s="61">
        <v>2005</v>
      </c>
      <c r="B7" s="62">
        <v>40588</v>
      </c>
      <c r="C7" s="62">
        <v>3169</v>
      </c>
      <c r="D7" s="62">
        <v>43757</v>
      </c>
      <c r="E7" s="63">
        <f>SUM(Tabell10[[#This Row],[DCI, antal*]]/Tabell10[[#This Row],[CAN, antal]])</f>
        <v>7.8077264216024442E-2</v>
      </c>
      <c r="F7" s="62">
        <v>37018</v>
      </c>
      <c r="G7" s="63">
        <f>SUM(Tabell10[[#This Row],[DCI, antal*]]/Tabell10[[#This Row],[Dödsfall,*** totalt]])</f>
        <v>8.5607001999027502E-2</v>
      </c>
    </row>
    <row r="8" spans="1:9" ht="14.5">
      <c r="A8" s="61">
        <v>2006</v>
      </c>
      <c r="B8" s="62">
        <v>41071</v>
      </c>
      <c r="C8" s="62">
        <v>3062</v>
      </c>
      <c r="D8" s="62">
        <v>44133</v>
      </c>
      <c r="E8" s="63">
        <f>SUM(Tabell10[[#This Row],[DCI, antal*]]/Tabell10[[#This Row],[CAN, antal]])</f>
        <v>7.4553821431180153E-2</v>
      </c>
      <c r="F8" s="62">
        <v>36370</v>
      </c>
      <c r="G8" s="63">
        <f>SUM(Tabell10[[#This Row],[DCI, antal*]]/Tabell10[[#This Row],[Dödsfall,*** totalt]])</f>
        <v>8.4190266703326924E-2</v>
      </c>
    </row>
    <row r="9" spans="1:9" ht="14.5">
      <c r="A9" s="61">
        <v>2007</v>
      </c>
      <c r="B9" s="62">
        <v>41267</v>
      </c>
      <c r="C9" s="62">
        <v>3008</v>
      </c>
      <c r="D9" s="62">
        <v>44275</v>
      </c>
      <c r="E9" s="63">
        <f>SUM(Tabell10[[#This Row],[DCI, antal*]]/Tabell10[[#This Row],[CAN, antal]])</f>
        <v>7.2891172123003847E-2</v>
      </c>
      <c r="F9" s="62">
        <v>36068</v>
      </c>
      <c r="G9" s="63">
        <f>SUM(Tabell10[[#This Row],[DCI, antal*]]/Tabell10[[#This Row],[Dödsfall,*** totalt]])</f>
        <v>8.3398025950981475E-2</v>
      </c>
    </row>
    <row r="10" spans="1:9" ht="14.5">
      <c r="A10" s="61">
        <v>2008</v>
      </c>
      <c r="B10" s="62">
        <v>42357</v>
      </c>
      <c r="C10" s="62">
        <v>2909</v>
      </c>
      <c r="D10" s="62">
        <v>45266</v>
      </c>
      <c r="E10" s="63">
        <f>SUM(Tabell10[[#This Row],[DCI, antal*]]/Tabell10[[#This Row],[CAN, antal]])</f>
        <v>6.8678140567084545E-2</v>
      </c>
      <c r="F10" s="62">
        <v>35798</v>
      </c>
      <c r="G10" s="63">
        <f>SUM(Tabell10[[#This Row],[DCI, antal*]]/Tabell10[[#This Row],[Dödsfall,*** totalt]])</f>
        <v>8.1261522990111176E-2</v>
      </c>
    </row>
    <row r="11" spans="1:9" ht="14.5">
      <c r="A11" s="61">
        <v>2009</v>
      </c>
      <c r="B11" s="62">
        <v>45223</v>
      </c>
      <c r="C11" s="62">
        <v>2796</v>
      </c>
      <c r="D11" s="62">
        <v>48019</v>
      </c>
      <c r="E11" s="63">
        <f>SUM(Tabell10[[#This Row],[DCI, antal*]]/Tabell10[[#This Row],[CAN, antal]])</f>
        <v>6.1826946465294207E-2</v>
      </c>
      <c r="F11" s="62">
        <v>35495</v>
      </c>
      <c r="G11" s="63">
        <f>SUM(Tabell10[[#This Row],[DCI, antal*]]/Tabell10[[#This Row],[Dödsfall,*** totalt]])</f>
        <v>7.8771657979997189E-2</v>
      </c>
    </row>
    <row r="12" spans="1:9" ht="14.5">
      <c r="A12" s="61">
        <v>2010</v>
      </c>
      <c r="B12" s="62">
        <v>45609</v>
      </c>
      <c r="C12" s="62">
        <v>2541</v>
      </c>
      <c r="D12" s="62">
        <v>48150</v>
      </c>
      <c r="E12" s="63">
        <f>SUM(Tabell10[[#This Row],[DCI, antal*]]/Tabell10[[#This Row],[CAN, antal]])</f>
        <v>5.5712688285206868E-2</v>
      </c>
      <c r="F12" s="62">
        <v>35705</v>
      </c>
      <c r="G12" s="63">
        <f>SUM(Tabell10[[#This Row],[DCI, antal*]]/Tabell10[[#This Row],[Dödsfall,*** totalt]])</f>
        <v>7.1166503290855623E-2</v>
      </c>
    </row>
    <row r="13" spans="1:9" ht="14.5">
      <c r="A13" s="61">
        <v>2011</v>
      </c>
      <c r="B13" s="62">
        <v>47335</v>
      </c>
      <c r="C13" s="62">
        <v>2437</v>
      </c>
      <c r="D13" s="62">
        <v>49772</v>
      </c>
      <c r="E13" s="63">
        <f>SUM(Tabell10[[#This Row],[DCI, antal*]]/Tabell10[[#This Row],[CAN, antal]])</f>
        <v>5.1484102672441114E-2</v>
      </c>
      <c r="F13" s="62">
        <v>35090</v>
      </c>
      <c r="G13" s="63">
        <f>SUM(Tabell10[[#This Row],[DCI, antal*]]/Tabell10[[#This Row],[Dödsfall,*** totalt]])</f>
        <v>6.9449985750926188E-2</v>
      </c>
    </row>
    <row r="14" spans="1:9" ht="14.5">
      <c r="A14" s="61">
        <v>2012</v>
      </c>
      <c r="B14" s="62">
        <v>47362</v>
      </c>
      <c r="C14" s="62">
        <v>2440</v>
      </c>
      <c r="D14" s="62">
        <v>49802</v>
      </c>
      <c r="E14" s="63">
        <f>SUM(Tabell10[[#This Row],[DCI, antal*]]/Tabell10[[#This Row],[CAN, antal]])</f>
        <v>5.1518094675055949E-2</v>
      </c>
      <c r="F14" s="62">
        <v>35528</v>
      </c>
      <c r="G14" s="63">
        <f>SUM(Tabell10[[#This Row],[DCI, antal*]]/Tabell10[[#This Row],[Dödsfall,*** totalt]])</f>
        <v>6.8678225624859271E-2</v>
      </c>
    </row>
    <row r="15" spans="1:9" ht="14.5">
      <c r="A15" s="61">
        <v>2013</v>
      </c>
      <c r="B15" s="62">
        <v>50148</v>
      </c>
      <c r="C15" s="62">
        <v>2448</v>
      </c>
      <c r="D15" s="62">
        <v>52596</v>
      </c>
      <c r="E15" s="63">
        <f>SUM(Tabell10[[#This Row],[DCI, antal*]]/Tabell10[[#This Row],[CAN, antal]])</f>
        <v>4.8815506101938265E-2</v>
      </c>
      <c r="F15" s="62">
        <v>35664</v>
      </c>
      <c r="G15" s="63">
        <f>SUM(Tabell10[[#This Row],[DCI, antal*]]/Tabell10[[#This Row],[Dödsfall,*** totalt]])</f>
        <v>6.8640646029609689E-2</v>
      </c>
    </row>
    <row r="16" spans="1:9" ht="14.5">
      <c r="A16" s="61">
        <v>2014</v>
      </c>
      <c r="B16" s="62">
        <v>53146</v>
      </c>
      <c r="C16" s="62">
        <v>2339</v>
      </c>
      <c r="D16" s="62">
        <v>55485</v>
      </c>
      <c r="E16" s="63">
        <f>SUM(Tabell10[[#This Row],[DCI, antal*]]/Tabell10[[#This Row],[CAN, antal]])</f>
        <v>4.4010838068716369E-2</v>
      </c>
      <c r="F16" s="62">
        <v>35526</v>
      </c>
      <c r="G16" s="63">
        <f>SUM(Tabell10[[#This Row],[DCI, antal*]]/Tabell10[[#This Row],[Dödsfall,*** totalt]])</f>
        <v>6.5839103754996339E-2</v>
      </c>
    </row>
    <row r="17" spans="1:7" ht="14.5">
      <c r="A17" s="61">
        <v>2015</v>
      </c>
      <c r="B17" s="62">
        <v>53268</v>
      </c>
      <c r="C17" s="62">
        <v>2360</v>
      </c>
      <c r="D17" s="62">
        <v>55628</v>
      </c>
      <c r="E17" s="63">
        <f>SUM(Tabell10[[#This Row],[DCI, antal*]]/Tabell10[[#This Row],[CAN, antal]])</f>
        <v>4.4304272734099273E-2</v>
      </c>
      <c r="F17" s="62">
        <v>35901</v>
      </c>
      <c r="G17" s="63">
        <f>SUM(Tabell10[[#This Row],[DCI, antal*]]/Tabell10[[#This Row],[Dödsfall,*** totalt]])</f>
        <v>6.5736330464332471E-2</v>
      </c>
    </row>
    <row r="18" spans="1:7" ht="14.5">
      <c r="A18" s="61">
        <v>2016</v>
      </c>
      <c r="B18" s="62">
        <v>54037</v>
      </c>
      <c r="C18" s="62">
        <v>2224</v>
      </c>
      <c r="D18" s="62">
        <v>56261</v>
      </c>
      <c r="E18" s="63">
        <f>SUM(Tabell10[[#This Row],[DCI, antal*]]/Tabell10[[#This Row],[CAN, antal]])</f>
        <v>4.1156985028776578E-2</v>
      </c>
      <c r="F18" s="62">
        <v>35476</v>
      </c>
      <c r="G18" s="63">
        <f>SUM(Tabell10[[#This Row],[DCI, antal*]]/Tabell10[[#This Row],[Dödsfall,*** totalt]])</f>
        <v>6.2690269477956931E-2</v>
      </c>
    </row>
    <row r="19" spans="1:7" ht="14.5">
      <c r="A19" s="61">
        <v>2017</v>
      </c>
      <c r="B19" s="62">
        <v>55640</v>
      </c>
      <c r="C19" s="62">
        <v>2367</v>
      </c>
      <c r="D19" s="62">
        <v>58007</v>
      </c>
      <c r="E19" s="63">
        <f>SUM(Tabell10[[#This Row],[DCI, antal*]]/Tabell10[[#This Row],[CAN, antal]])</f>
        <v>4.254133716750539E-2</v>
      </c>
      <c r="F19" s="62">
        <v>35343</v>
      </c>
      <c r="G19" s="63">
        <f>SUM(Tabell10[[#This Row],[DCI, antal*]]/Tabell10[[#This Row],[Dödsfall,*** totalt]])</f>
        <v>6.6972243442831675E-2</v>
      </c>
    </row>
    <row r="20" spans="1:7" ht="14.5">
      <c r="A20" s="61">
        <v>2018</v>
      </c>
      <c r="B20" s="62">
        <v>56662</v>
      </c>
      <c r="C20" s="62">
        <v>2239</v>
      </c>
      <c r="D20" s="62">
        <v>58901</v>
      </c>
      <c r="E20" s="63">
        <f>SUM(Tabell10[[#This Row],[DCI, antal*]]/Tabell10[[#This Row],[CAN, antal]])</f>
        <v>3.9515018883908085E-2</v>
      </c>
      <c r="F20" s="62">
        <v>35736</v>
      </c>
      <c r="G20" s="63">
        <f>SUM(Tabell10[[#This Row],[DCI, antal*]]/Tabell10[[#This Row],[Dödsfall,*** totalt]])</f>
        <v>6.2653906424893671E-2</v>
      </c>
    </row>
    <row r="21" spans="1:7" ht="14.5">
      <c r="A21" s="61">
        <v>2019</v>
      </c>
      <c r="B21" s="62">
        <v>58545</v>
      </c>
      <c r="C21" s="62">
        <v>2165</v>
      </c>
      <c r="D21" s="62">
        <v>60710</v>
      </c>
      <c r="E21" s="63">
        <f>SUM(Tabell10[[#This Row],[DCI, antal*]]/Tabell10[[#This Row],[CAN, antal]])</f>
        <v>3.6980100777179947E-2</v>
      </c>
      <c r="F21" s="62">
        <v>34295</v>
      </c>
      <c r="G21" s="63">
        <f>SUM(Tabell10[[#This Row],[DCI, antal*]]/Tabell10[[#This Row],[Dödsfall,*** totalt]])</f>
        <v>6.3128735967342184E-2</v>
      </c>
    </row>
    <row r="22" spans="1:7" ht="14.5">
      <c r="A22" s="61">
        <v>2020</v>
      </c>
      <c r="B22" s="62">
        <v>55302</v>
      </c>
      <c r="C22" s="62">
        <v>2236</v>
      </c>
      <c r="D22" s="62">
        <v>57538</v>
      </c>
      <c r="E22" s="63">
        <f>SUM(Tabell10[[#This Row],[DCI, antal*]]/Tabell10[[#This Row],[CAN, antal]])</f>
        <v>4.0432534085566525E-2</v>
      </c>
      <c r="F22" s="62">
        <v>37113</v>
      </c>
      <c r="G22" s="63">
        <f>SUM(Tabell10[[#This Row],[DCI, antal*]]/Tabell10[[#This Row],[Dödsfall,*** totalt]])</f>
        <v>6.0248430469107862E-2</v>
      </c>
    </row>
    <row r="23" spans="1:7" ht="14.5">
      <c r="A23" s="61">
        <v>2021</v>
      </c>
      <c r="B23" s="62">
        <v>59755</v>
      </c>
      <c r="C23" s="62">
        <v>2188</v>
      </c>
      <c r="D23" s="62">
        <v>61943</v>
      </c>
      <c r="E23" s="63">
        <f>SUM(Tabell10[[#This Row],[DCI, antal*]]/Tabell10[[#This Row],[CAN, antal]])</f>
        <v>3.6616182746213706E-2</v>
      </c>
      <c r="F23" s="62">
        <v>36086</v>
      </c>
      <c r="G23" s="63">
        <f>SUM(Tabell10[[#This Row],[DCI, antal*]]/Tabell10[[#This Row],[Dödsfall,*** totalt]])</f>
        <v>6.0632932439173087E-2</v>
      </c>
    </row>
    <row r="24" spans="1:7" ht="14.5">
      <c r="A24" s="61">
        <v>2022</v>
      </c>
      <c r="B24" s="62">
        <v>59462</v>
      </c>
      <c r="C24" s="62">
        <v>2197</v>
      </c>
      <c r="D24" s="62">
        <v>61659</v>
      </c>
      <c r="E24" s="63">
        <f>SUM(Tabell10[[#This Row],[DCI, antal*]]/Tabell10[[#This Row],[CAN, antal]])</f>
        <v>3.6947966768692608E-2</v>
      </c>
      <c r="F24" s="62">
        <v>35462</v>
      </c>
      <c r="G24" s="63">
        <f>SUM(Tabell10[[#This Row],[DCI, antal*]]/Tabell10[[#This Row],[Dödsfall,*** totalt]])</f>
        <v>6.1953640516609329E-2</v>
      </c>
    </row>
    <row r="25" spans="1:7">
      <c r="A25" s="58" t="s">
        <v>8</v>
      </c>
    </row>
    <row r="26" spans="1:7">
      <c r="A26" s="58" t="s">
        <v>137</v>
      </c>
    </row>
    <row r="27" spans="1:7">
      <c r="A27" s="58" t="s">
        <v>132</v>
      </c>
    </row>
    <row r="28" spans="1:7">
      <c r="A28" s="58" t="s">
        <v>135</v>
      </c>
    </row>
    <row r="30" spans="1:7">
      <c r="A30" s="39" t="s">
        <v>159</v>
      </c>
      <c r="B30" s="74"/>
      <c r="C30" s="74"/>
      <c r="D30" s="74"/>
      <c r="E30" s="74"/>
      <c r="F30" s="74"/>
      <c r="G30" s="74"/>
    </row>
    <row r="31" spans="1:7" ht="27">
      <c r="A31" s="47" t="s">
        <v>3</v>
      </c>
      <c r="B31" s="47" t="s">
        <v>4</v>
      </c>
      <c r="C31" s="47" t="s">
        <v>5</v>
      </c>
      <c r="D31" s="47" t="s">
        <v>13</v>
      </c>
      <c r="E31" s="47" t="s">
        <v>131</v>
      </c>
      <c r="F31" s="47" t="s">
        <v>138</v>
      </c>
      <c r="G31" s="47" t="s">
        <v>136</v>
      </c>
    </row>
    <row r="32" spans="1:7" ht="14.5">
      <c r="A32" s="61">
        <v>2005</v>
      </c>
      <c r="B32" s="62">
        <v>11627</v>
      </c>
      <c r="C32" s="62">
        <v>2556</v>
      </c>
      <c r="D32" s="62">
        <v>14183</v>
      </c>
      <c r="E32" s="63">
        <f>SUM(Tabell6[[#This Row],[DCI, antal*]]/Tabell6[[#This Row],[CAN, antal]])</f>
        <v>0.21983314698546486</v>
      </c>
      <c r="F32" s="62">
        <v>53918</v>
      </c>
      <c r="G32" s="63">
        <f>SUM(Tabell6[[#This Row],[DCI, antal*]]/Tabell6[[#This Row],[Dödsfall,*** totalt]])</f>
        <v>4.7405319188397195E-2</v>
      </c>
    </row>
    <row r="33" spans="1:7" ht="14.5">
      <c r="A33" s="61">
        <v>2006</v>
      </c>
      <c r="B33" s="62">
        <v>11716</v>
      </c>
      <c r="C33" s="62">
        <v>2678</v>
      </c>
      <c r="D33" s="62">
        <v>14394</v>
      </c>
      <c r="E33" s="63">
        <f>SUM(Tabell6[[#This Row],[DCI, antal*]]/Tabell6[[#This Row],[CAN, antal]])</f>
        <v>0.22857630590645273</v>
      </c>
      <c r="F33" s="62">
        <v>54133</v>
      </c>
      <c r="G33" s="63">
        <f>SUM(Tabell6[[#This Row],[DCI, antal*]]/Tabell6[[#This Row],[Dödsfall,*** totalt]])</f>
        <v>4.9470747972586035E-2</v>
      </c>
    </row>
    <row r="34" spans="1:7" ht="14.5">
      <c r="A34" s="61">
        <v>2007</v>
      </c>
      <c r="B34" s="62">
        <v>11443</v>
      </c>
      <c r="C34" s="62">
        <v>2584</v>
      </c>
      <c r="D34" s="62">
        <v>14027</v>
      </c>
      <c r="E34" s="63">
        <f>SUM(Tabell6[[#This Row],[DCI, antal*]]/Tabell6[[#This Row],[CAN, antal]])</f>
        <v>0.22581490867779427</v>
      </c>
      <c r="F34" s="62">
        <v>55081</v>
      </c>
      <c r="G34" s="63">
        <f>SUM(Tabell6[[#This Row],[DCI, antal*]]/Tabell6[[#This Row],[Dödsfall,*** totalt]])</f>
        <v>4.6912728527078305E-2</v>
      </c>
    </row>
    <row r="35" spans="1:7" ht="14.5">
      <c r="A35" s="61">
        <v>2008</v>
      </c>
      <c r="B35" s="62">
        <v>11721</v>
      </c>
      <c r="C35" s="62">
        <v>2592</v>
      </c>
      <c r="D35" s="62">
        <v>14313</v>
      </c>
      <c r="E35" s="63">
        <f>SUM(Tabell6[[#This Row],[DCI, antal*]]/Tabell6[[#This Row],[CAN, antal]])</f>
        <v>0.22114154082416176</v>
      </c>
      <c r="F35" s="62">
        <v>55214</v>
      </c>
      <c r="G35" s="63">
        <f>SUM(Tabell6[[#This Row],[DCI, antal*]]/Tabell6[[#This Row],[Dödsfall,*** totalt]])</f>
        <v>4.694461549606984E-2</v>
      </c>
    </row>
    <row r="36" spans="1:7" ht="14.5">
      <c r="A36" s="61">
        <v>2009</v>
      </c>
      <c r="B36" s="62">
        <v>12166</v>
      </c>
      <c r="C36" s="62">
        <v>2535</v>
      </c>
      <c r="D36" s="62">
        <v>14701</v>
      </c>
      <c r="E36" s="63">
        <f>SUM(Tabell6[[#This Row],[DCI, antal*]]/Tabell6[[#This Row],[CAN, antal]])</f>
        <v>0.20836758178530329</v>
      </c>
      <c r="F36" s="62">
        <v>54125</v>
      </c>
      <c r="G36" s="63">
        <f>SUM(Tabell6[[#This Row],[DCI, antal*]]/Tabell6[[#This Row],[Dödsfall,*** totalt]])</f>
        <v>4.6836027713625869E-2</v>
      </c>
    </row>
    <row r="37" spans="1:7" ht="14.5">
      <c r="A37" s="61">
        <v>2010</v>
      </c>
      <c r="B37" s="62">
        <v>12318</v>
      </c>
      <c r="C37" s="62">
        <v>2508</v>
      </c>
      <c r="D37" s="62">
        <v>14826</v>
      </c>
      <c r="E37" s="63">
        <f>SUM(Tabell6[[#This Row],[DCI, antal*]]/Tabell6[[#This Row],[CAN, antal]])</f>
        <v>0.20360448124695568</v>
      </c>
      <c r="F37" s="62">
        <v>54406</v>
      </c>
      <c r="G37" s="63">
        <f>SUM(Tabell6[[#This Row],[DCI, antal*]]/Tabell6[[#This Row],[Dödsfall,*** totalt]])</f>
        <v>4.6097856854023456E-2</v>
      </c>
    </row>
    <row r="38" spans="1:7" ht="14.5">
      <c r="A38" s="61">
        <v>2011</v>
      </c>
      <c r="B38" s="62">
        <v>12944</v>
      </c>
      <c r="C38" s="62">
        <v>2516</v>
      </c>
      <c r="D38" s="62">
        <v>15460</v>
      </c>
      <c r="E38" s="63">
        <f>SUM(Tabell6[[#This Row],[DCI, antal*]]/Tabell6[[#This Row],[CAN, antal]])</f>
        <v>0.19437577255871447</v>
      </c>
      <c r="F38" s="62">
        <v>54423</v>
      </c>
      <c r="G38" s="63">
        <f>SUM(Tabell6[[#This Row],[DCI, antal*]]/Tabell6[[#This Row],[Dödsfall,*** totalt]])</f>
        <v>4.6230454035977434E-2</v>
      </c>
    </row>
    <row r="39" spans="1:7" ht="14.5">
      <c r="A39" s="61">
        <v>2012</v>
      </c>
      <c r="B39" s="62">
        <v>12683</v>
      </c>
      <c r="C39" s="62">
        <v>2483</v>
      </c>
      <c r="D39" s="62">
        <v>15166</v>
      </c>
      <c r="E39" s="63">
        <f>SUM(Tabell6[[#This Row],[DCI, antal*]]/Tabell6[[#This Row],[CAN, antal]])</f>
        <v>0.1957738705353623</v>
      </c>
      <c r="F39" s="62">
        <v>56064</v>
      </c>
      <c r="G39" s="63">
        <f>SUM(Tabell6[[#This Row],[DCI, antal*]]/Tabell6[[#This Row],[Dödsfall,*** totalt]])</f>
        <v>4.42886700913242E-2</v>
      </c>
    </row>
    <row r="40" spans="1:7" ht="14.5">
      <c r="A40" s="61">
        <v>2013</v>
      </c>
      <c r="B40" s="62">
        <v>13343</v>
      </c>
      <c r="C40" s="62">
        <v>2406</v>
      </c>
      <c r="D40" s="62">
        <v>15749</v>
      </c>
      <c r="E40" s="63">
        <f>SUM(Tabell6[[#This Row],[DCI, antal*]]/Tabell6[[#This Row],[CAN, antal]])</f>
        <v>0.18031926853031552</v>
      </c>
      <c r="F40" s="62">
        <v>54420</v>
      </c>
      <c r="G40" s="63">
        <f>SUM(Tabell6[[#This Row],[DCI, antal*]]/Tabell6[[#This Row],[Dödsfall,*** totalt]])</f>
        <v>4.4211686879823596E-2</v>
      </c>
    </row>
    <row r="41" spans="1:7" ht="14.5">
      <c r="A41" s="61">
        <v>2014</v>
      </c>
      <c r="B41" s="62">
        <v>13831</v>
      </c>
      <c r="C41" s="62">
        <v>2343</v>
      </c>
      <c r="D41" s="62">
        <v>16174</v>
      </c>
      <c r="E41" s="63">
        <f>SUM(Tabell6[[#This Row],[DCI, antal*]]/Tabell6[[#This Row],[CAN, antal]])</f>
        <v>0.16940206781866821</v>
      </c>
      <c r="F41" s="62">
        <v>53098</v>
      </c>
      <c r="G41" s="63">
        <f>SUM(Tabell6[[#This Row],[DCI, antal*]]/Tabell6[[#This Row],[Dödsfall,*** totalt]])</f>
        <v>4.4125955779878712E-2</v>
      </c>
    </row>
    <row r="42" spans="1:7" ht="14.5">
      <c r="A42" s="61">
        <v>2015</v>
      </c>
      <c r="B42" s="62">
        <v>13938</v>
      </c>
      <c r="C42" s="62">
        <v>2352</v>
      </c>
      <c r="D42" s="62">
        <v>16290</v>
      </c>
      <c r="E42" s="63">
        <f>SUM(Tabell6[[#This Row],[DCI, antal*]]/Tabell6[[#This Row],[CAN, antal]])</f>
        <v>0.16874730951356004</v>
      </c>
      <c r="F42" s="62">
        <v>54196</v>
      </c>
      <c r="G42" s="63">
        <f>SUM(Tabell6[[#This Row],[DCI, antal*]]/Tabell6[[#This Row],[Dödsfall,*** totalt]])</f>
        <v>4.339803675548011E-2</v>
      </c>
    </row>
    <row r="43" spans="1:7" ht="14.5">
      <c r="A43" s="61">
        <v>2016</v>
      </c>
      <c r="B43" s="62">
        <v>14540</v>
      </c>
      <c r="C43" s="62">
        <v>2250</v>
      </c>
      <c r="D43" s="62">
        <v>16790</v>
      </c>
      <c r="E43" s="63">
        <f>SUM(Tabell6[[#This Row],[DCI, antal*]]/Tabell6[[#This Row],[CAN, antal]])</f>
        <v>0.15474552957359008</v>
      </c>
      <c r="F43" s="62">
        <v>53688</v>
      </c>
      <c r="G43" s="63">
        <f>SUM(Tabell6[[#This Row],[DCI, antal*]]/Tabell6[[#This Row],[Dödsfall,*** totalt]])</f>
        <v>4.1908806437192671E-2</v>
      </c>
    </row>
    <row r="44" spans="1:7" ht="14.5">
      <c r="A44" s="61">
        <v>2017</v>
      </c>
      <c r="B44" s="62">
        <v>14879</v>
      </c>
      <c r="C44" s="62">
        <v>2232</v>
      </c>
      <c r="D44" s="62">
        <v>17111</v>
      </c>
      <c r="E44" s="63">
        <f>SUM(Tabell6[[#This Row],[DCI, antal*]]/Tabell6[[#This Row],[CAN, antal]])</f>
        <v>0.15001008132266955</v>
      </c>
      <c r="F44" s="62">
        <v>54565</v>
      </c>
      <c r="G44" s="63">
        <f>SUM(Tabell6[[#This Row],[DCI, antal*]]/Tabell6[[#This Row],[Dödsfall,*** totalt]])</f>
        <v>4.0905342252359568E-2</v>
      </c>
    </row>
    <row r="45" spans="1:7" ht="14.5">
      <c r="A45" s="61">
        <v>2018</v>
      </c>
      <c r="B45" s="62">
        <v>15634</v>
      </c>
      <c r="C45" s="62">
        <v>2208</v>
      </c>
      <c r="D45" s="62">
        <v>17842</v>
      </c>
      <c r="E45" s="63">
        <f>SUM(Tabell6[[#This Row],[DCI, antal*]]/Tabell6[[#This Row],[CAN, antal]])</f>
        <v>0.14123065114494052</v>
      </c>
      <c r="F45" s="62">
        <v>54103</v>
      </c>
      <c r="G45" s="63">
        <f>SUM(Tabell6[[#This Row],[DCI, antal*]]/Tabell6[[#This Row],[Dödsfall,*** totalt]])</f>
        <v>4.0811045598210818E-2</v>
      </c>
    </row>
    <row r="46" spans="1:7" ht="14.5">
      <c r="A46" s="61">
        <v>2019</v>
      </c>
      <c r="B46" s="62">
        <v>16472</v>
      </c>
      <c r="C46" s="62">
        <v>2024</v>
      </c>
      <c r="D46" s="62">
        <v>18496</v>
      </c>
      <c r="E46" s="63">
        <f>SUM(Tabell6[[#This Row],[DCI, antal*]]/Tabell6[[#This Row],[CAN, antal]])</f>
        <v>0.12287518212724624</v>
      </c>
      <c r="F46" s="62">
        <v>52014</v>
      </c>
      <c r="G46" s="63">
        <f>SUM(Tabell6[[#This Row],[DCI, antal*]]/Tabell6[[#This Row],[Dödsfall,*** totalt]])</f>
        <v>3.8912600453723994E-2</v>
      </c>
    </row>
    <row r="47" spans="1:7" ht="14.5">
      <c r="A47" s="61">
        <v>2020</v>
      </c>
      <c r="B47" s="62">
        <v>16160</v>
      </c>
      <c r="C47" s="62">
        <v>2169</v>
      </c>
      <c r="D47" s="62">
        <v>18329</v>
      </c>
      <c r="E47" s="63">
        <f>SUM(Tabell6[[#This Row],[DCI, antal*]]/Tabell6[[#This Row],[CAN, antal]])</f>
        <v>0.13422029702970298</v>
      </c>
      <c r="F47" s="62">
        <v>58567</v>
      </c>
      <c r="G47" s="63">
        <f>SUM(Tabell6[[#This Row],[DCI, antal*]]/Tabell6[[#This Row],[Dödsfall,*** totalt]])</f>
        <v>3.7034507487151466E-2</v>
      </c>
    </row>
    <row r="48" spans="1:7" ht="14.5">
      <c r="A48" s="61">
        <v>2021</v>
      </c>
      <c r="B48" s="62">
        <v>18558</v>
      </c>
      <c r="C48" s="62">
        <v>2108</v>
      </c>
      <c r="D48" s="62">
        <v>20666</v>
      </c>
      <c r="E48" s="63">
        <f>SUM(Tabell6[[#This Row],[DCI, antal*]]/Tabell6[[#This Row],[CAN, antal]])</f>
        <v>0.11358982648992348</v>
      </c>
      <c r="F48" s="62">
        <v>53183</v>
      </c>
      <c r="G48" s="63">
        <f>SUM(Tabell6[[#This Row],[DCI, antal*]]/Tabell6[[#This Row],[Dödsfall,*** totalt]])</f>
        <v>3.9636726021473029E-2</v>
      </c>
    </row>
    <row r="49" spans="1:7" ht="14.5">
      <c r="A49" s="61">
        <v>2022</v>
      </c>
      <c r="B49" s="62">
        <v>18989</v>
      </c>
      <c r="C49" s="62">
        <v>2153</v>
      </c>
      <c r="D49" s="62">
        <v>21142</v>
      </c>
      <c r="E49" s="63">
        <f>SUM(Tabell6[[#This Row],[DCI, antal*]]/Tabell6[[#This Row],[CAN, antal]])</f>
        <v>0.113381431354995</v>
      </c>
      <c r="F49" s="62">
        <v>55737</v>
      </c>
      <c r="G49" s="63">
        <f>SUM(Tabell6[[#This Row],[DCI, antal*]]/Tabell6[[#This Row],[Dödsfall,*** totalt]])</f>
        <v>3.8627841469759762E-2</v>
      </c>
    </row>
    <row r="50" spans="1:7">
      <c r="A50" s="58" t="s">
        <v>8</v>
      </c>
    </row>
    <row r="51" spans="1:7">
      <c r="A51" s="58" t="s">
        <v>137</v>
      </c>
    </row>
    <row r="52" spans="1:7">
      <c r="A52" s="58" t="s">
        <v>132</v>
      </c>
    </row>
    <row r="53" spans="1:7">
      <c r="A53" s="58" t="s">
        <v>135</v>
      </c>
    </row>
  </sheetData>
  <pageMargins left="0.7" right="0.7" top="0.75" bottom="0.75" header="0.3" footer="0.3"/>
  <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A6CF5-5875-4744-9E93-AEF6C84BA070}">
  <dimension ref="A1:G24"/>
  <sheetViews>
    <sheetView zoomScaleNormal="100" workbookViewId="0"/>
  </sheetViews>
  <sheetFormatPr defaultColWidth="9.296875" defaultRowHeight="13.5"/>
  <cols>
    <col min="1" max="1" width="76.296875" style="19" customWidth="1"/>
    <col min="2" max="2" width="11" style="19" customWidth="1"/>
    <col min="3" max="3" width="11.796875" style="19" customWidth="1"/>
    <col min="4" max="4" width="10.296875" style="19" customWidth="1"/>
    <col min="5" max="5" width="11.69921875" style="19" customWidth="1"/>
    <col min="6" max="6" width="11.19921875" style="19" customWidth="1"/>
    <col min="7" max="16384" width="9.296875" style="19"/>
  </cols>
  <sheetData>
    <row r="1" spans="1:7">
      <c r="A1" s="66" t="s">
        <v>152</v>
      </c>
    </row>
    <row r="2" spans="1:7" ht="16.5">
      <c r="A2" s="55" t="s">
        <v>174</v>
      </c>
    </row>
    <row r="3" spans="1:7" ht="16.5">
      <c r="A3" s="56" t="s">
        <v>175</v>
      </c>
    </row>
    <row r="5" spans="1:7">
      <c r="A5" s="39" t="s">
        <v>11</v>
      </c>
      <c r="B5" s="39" t="s">
        <v>12</v>
      </c>
      <c r="C5" s="39" t="s">
        <v>10</v>
      </c>
      <c r="D5" s="39" t="s">
        <v>6</v>
      </c>
      <c r="E5" s="39" t="s">
        <v>13</v>
      </c>
      <c r="F5" s="39" t="s">
        <v>131</v>
      </c>
      <c r="G5" s="39" t="s">
        <v>141</v>
      </c>
    </row>
    <row r="6" spans="1:7" ht="14.5">
      <c r="A6" s="61" t="s">
        <v>14</v>
      </c>
      <c r="B6" s="62">
        <v>164411</v>
      </c>
      <c r="C6" s="64">
        <v>2101</v>
      </c>
      <c r="D6" s="64">
        <v>2870</v>
      </c>
      <c r="E6" s="64">
        <v>166512</v>
      </c>
      <c r="F6" s="63">
        <f>SUM(Tabell11[[#This Row],[DCI, antal]]/Tabell11[[#This Row],[CAN, antal*]])</f>
        <v>1.2778950313543497E-2</v>
      </c>
      <c r="G6" s="63">
        <f>SUM(Tabell11[[#This Row],[DCO, antal]]/Tabell11[[#This Row],[CAN, antal*]])</f>
        <v>1.7456252927115581E-2</v>
      </c>
    </row>
    <row r="7" spans="1:7" ht="14.5">
      <c r="A7" s="61" t="s">
        <v>15</v>
      </c>
      <c r="B7" s="62">
        <v>81811</v>
      </c>
      <c r="C7" s="64">
        <v>9766</v>
      </c>
      <c r="D7" s="64">
        <v>4974</v>
      </c>
      <c r="E7" s="64">
        <v>91577</v>
      </c>
      <c r="F7" s="63">
        <f>SUM(Tabell11[[#This Row],[DCI, antal]]/Tabell11[[#This Row],[CAN, antal*]])</f>
        <v>0.11937270049259879</v>
      </c>
      <c r="G7" s="63">
        <f>SUM(Tabell11[[#This Row],[DCO, antal]]/Tabell11[[#This Row],[CAN, antal*]])</f>
        <v>6.0798670105487035E-2</v>
      </c>
    </row>
    <row r="8" spans="1:7" ht="14.5">
      <c r="A8" s="61" t="s">
        <v>16</v>
      </c>
      <c r="B8" s="62">
        <v>1507</v>
      </c>
      <c r="C8" s="64">
        <v>208</v>
      </c>
      <c r="D8" s="64">
        <v>278</v>
      </c>
      <c r="E8" s="64">
        <v>1715</v>
      </c>
      <c r="F8" s="63">
        <f>SUM(Tabell11[[#This Row],[DCI, antal]]/Tabell11[[#This Row],[CAN, antal*]])</f>
        <v>0.13802256138022562</v>
      </c>
      <c r="G8" s="63">
        <f>SUM(Tabell11[[#This Row],[DCO, antal]]/Tabell11[[#This Row],[CAN, antal*]])</f>
        <v>0.18447246184472463</v>
      </c>
    </row>
    <row r="9" spans="1:7" ht="14.5">
      <c r="A9" s="61" t="s">
        <v>17</v>
      </c>
      <c r="B9" s="62">
        <v>53763</v>
      </c>
      <c r="C9" s="64">
        <v>1551</v>
      </c>
      <c r="D9" s="64">
        <v>2037</v>
      </c>
      <c r="E9" s="64">
        <v>55314</v>
      </c>
      <c r="F9" s="63">
        <f>SUM(Tabell11[[#This Row],[DCI, antal]]/Tabell11[[#This Row],[CAN, antal*]])</f>
        <v>2.8848836560459796E-2</v>
      </c>
      <c r="G9" s="63">
        <f>SUM(Tabell11[[#This Row],[DCO, antal]]/Tabell11[[#This Row],[CAN, antal*]])</f>
        <v>3.7888510685787621E-2</v>
      </c>
    </row>
    <row r="10" spans="1:7" ht="14.5">
      <c r="A10" s="61" t="s">
        <v>18</v>
      </c>
      <c r="B10" s="62">
        <v>191478</v>
      </c>
      <c r="C10" s="64">
        <v>5973</v>
      </c>
      <c r="D10" s="64">
        <v>2256</v>
      </c>
      <c r="E10" s="64">
        <v>197451</v>
      </c>
      <c r="F10" s="63">
        <f>SUM(Tabell11[[#This Row],[DCI, antal]]/Tabell11[[#This Row],[CAN, antal*]])</f>
        <v>3.1194184188261836E-2</v>
      </c>
      <c r="G10" s="63">
        <f>SUM(Tabell11[[#This Row],[DCO, antal]]/Tabell11[[#This Row],[CAN, antal*]])</f>
        <v>1.1782032400589101E-2</v>
      </c>
    </row>
    <row r="11" spans="1:7" ht="14.5">
      <c r="A11" s="61" t="s">
        <v>19</v>
      </c>
      <c r="B11" s="62">
        <v>76468</v>
      </c>
      <c r="C11" s="64">
        <v>4505</v>
      </c>
      <c r="D11" s="64">
        <v>1539</v>
      </c>
      <c r="E11" s="64">
        <v>80973</v>
      </c>
      <c r="F11" s="63">
        <f>SUM(Tabell11[[#This Row],[DCI, antal]]/Tabell11[[#This Row],[CAN, antal*]])</f>
        <v>5.8913532458021653E-2</v>
      </c>
      <c r="G11" s="63">
        <f>SUM(Tabell11[[#This Row],[DCO, antal]]/Tabell11[[#This Row],[CAN, antal*]])</f>
        <v>2.012606580530418E-2</v>
      </c>
    </row>
    <row r="12" spans="1:7" ht="14.5">
      <c r="A12" s="61" t="s">
        <v>20</v>
      </c>
      <c r="B12" s="62">
        <v>20787</v>
      </c>
      <c r="C12" s="64">
        <v>281</v>
      </c>
      <c r="D12" s="64">
        <v>218</v>
      </c>
      <c r="E12" s="64">
        <v>21068</v>
      </c>
      <c r="F12" s="63">
        <f>SUM(Tabell11[[#This Row],[DCI, antal]]/Tabell11[[#This Row],[CAN, antal*]])</f>
        <v>1.3518064174724587E-2</v>
      </c>
      <c r="G12" s="63">
        <f>SUM(Tabell11[[#This Row],[DCO, antal]]/Tabell11[[#This Row],[CAN, antal*]])</f>
        <v>1.0487323808149323E-2</v>
      </c>
    </row>
    <row r="13" spans="1:7" ht="14.5">
      <c r="A13" s="61" t="s">
        <v>21</v>
      </c>
      <c r="B13" s="62">
        <v>196854</v>
      </c>
      <c r="C13" s="64">
        <v>23584</v>
      </c>
      <c r="D13" s="64">
        <v>9239</v>
      </c>
      <c r="E13" s="64">
        <v>220438</v>
      </c>
      <c r="F13" s="63">
        <f>SUM(Tabell11[[#This Row],[DCI, antal]]/Tabell11[[#This Row],[CAN, antal*]])</f>
        <v>0.11980452518109869</v>
      </c>
      <c r="G13" s="63">
        <f>SUM(Tabell11[[#This Row],[DCO, antal]]/Tabell11[[#This Row],[CAN, antal*]])</f>
        <v>4.693326018267345E-2</v>
      </c>
    </row>
    <row r="14" spans="1:7" ht="14.5">
      <c r="A14" s="61" t="s">
        <v>22</v>
      </c>
      <c r="B14" s="62">
        <v>7335</v>
      </c>
      <c r="C14" s="64">
        <v>1703</v>
      </c>
      <c r="D14" s="64">
        <v>703</v>
      </c>
      <c r="E14" s="64">
        <v>9038</v>
      </c>
      <c r="F14" s="63">
        <f>SUM(Tabell11[[#This Row],[DCI, antal]]/Tabell11[[#This Row],[CAN, antal*]])</f>
        <v>0.2321745057941377</v>
      </c>
      <c r="G14" s="63">
        <f>SUM(Tabell11[[#This Row],[DCO, antal]]/Tabell11[[#This Row],[CAN, antal*]])</f>
        <v>9.5841854124062709E-2</v>
      </c>
    </row>
    <row r="15" spans="1:7" ht="14.5">
      <c r="A15" s="61" t="s">
        <v>23</v>
      </c>
      <c r="B15" s="62">
        <v>29535</v>
      </c>
      <c r="C15" s="64">
        <v>474</v>
      </c>
      <c r="D15" s="64">
        <v>391</v>
      </c>
      <c r="E15" s="64">
        <v>30009</v>
      </c>
      <c r="F15" s="63">
        <f>SUM(Tabell11[[#This Row],[DCI, antal]]/Tabell11[[#This Row],[CAN, antal*]])</f>
        <v>1.6048755713560185E-2</v>
      </c>
      <c r="G15" s="63">
        <f>SUM(Tabell11[[#This Row],[DCO, antal]]/Tabell11[[#This Row],[CAN, antal*]])</f>
        <v>1.3238530556966312E-2</v>
      </c>
    </row>
    <row r="16" spans="1:7" ht="14.5">
      <c r="A16" s="61" t="s">
        <v>24</v>
      </c>
      <c r="B16" s="62">
        <v>77147</v>
      </c>
      <c r="C16" s="64">
        <v>4923</v>
      </c>
      <c r="D16" s="64">
        <v>2128</v>
      </c>
      <c r="E16" s="64">
        <v>82070</v>
      </c>
      <c r="F16" s="63">
        <f>SUM(Tabell11[[#This Row],[DCI, antal]]/Tabell11[[#This Row],[CAN, antal*]])</f>
        <v>6.3813239659351623E-2</v>
      </c>
      <c r="G16" s="63">
        <f>SUM(Tabell11[[#This Row],[DCO, antal]]/Tabell11[[#This Row],[CAN, antal*]])</f>
        <v>2.7583703838127211E-2</v>
      </c>
    </row>
    <row r="17" spans="1:7" ht="14.5">
      <c r="A17" s="61" t="s">
        <v>25</v>
      </c>
      <c r="B17" s="62">
        <v>29254</v>
      </c>
      <c r="C17" s="64">
        <v>3088</v>
      </c>
      <c r="D17" s="64">
        <v>604</v>
      </c>
      <c r="E17" s="64">
        <v>32342</v>
      </c>
      <c r="F17" s="63">
        <f>SUM(Tabell11[[#This Row],[DCI, antal]]/Tabell11[[#This Row],[CAN, antal*]])</f>
        <v>0.10555821426129761</v>
      </c>
      <c r="G17" s="63">
        <f>SUM(Tabell11[[#This Row],[DCO, antal]]/Tabell11[[#This Row],[CAN, antal*]])</f>
        <v>2.064674916250769E-2</v>
      </c>
    </row>
    <row r="18" spans="1:7" ht="14.5">
      <c r="A18" s="61" t="s">
        <v>26</v>
      </c>
      <c r="B18" s="62">
        <v>20180</v>
      </c>
      <c r="C18" s="64">
        <v>6216</v>
      </c>
      <c r="D18" s="64">
        <v>4558</v>
      </c>
      <c r="E18" s="64">
        <v>26396</v>
      </c>
      <c r="F18" s="63">
        <f>SUM(Tabell11[[#This Row],[DCI, antal]]/Tabell11[[#This Row],[CAN, antal*]])</f>
        <v>0.30802775024777007</v>
      </c>
      <c r="G18" s="63">
        <f>SUM(Tabell11[[#This Row],[DCO, antal]]/Tabell11[[#This Row],[CAN, antal*]])</f>
        <v>0.22586719524281468</v>
      </c>
    </row>
    <row r="19" spans="1:7" ht="14.5">
      <c r="A19" s="61" t="s">
        <v>27</v>
      </c>
      <c r="B19" s="62">
        <v>193205</v>
      </c>
      <c r="C19" s="64">
        <v>2656</v>
      </c>
      <c r="D19" s="64">
        <v>988</v>
      </c>
      <c r="E19" s="64">
        <v>195861</v>
      </c>
      <c r="F19" s="63">
        <f>SUM(Tabell11[[#This Row],[DCI, antal]]/Tabell11[[#This Row],[CAN, antal*]])</f>
        <v>1.3747056235604668E-2</v>
      </c>
      <c r="G19" s="63">
        <f>SUM(Tabell11[[#This Row],[DCO, antal]]/Tabell11[[#This Row],[CAN, antal*]])</f>
        <v>5.1137392924613754E-3</v>
      </c>
    </row>
    <row r="20" spans="1:7" ht="14.5">
      <c r="A20" s="61" t="s">
        <v>28</v>
      </c>
      <c r="B20" s="62">
        <v>16004</v>
      </c>
      <c r="C20" s="64">
        <v>4205</v>
      </c>
      <c r="D20" s="64">
        <v>1347</v>
      </c>
      <c r="E20" s="64">
        <v>20209</v>
      </c>
      <c r="F20" s="63">
        <f>SUM(Tabell11[[#This Row],[DCI, antal]]/Tabell11[[#This Row],[CAN, antal*]])</f>
        <v>0.26274681329667582</v>
      </c>
      <c r="G20" s="63">
        <f>SUM(Tabell11[[#This Row],[DCO, antal]]/Tabell11[[#This Row],[CAN, antal*]])</f>
        <v>8.4166458385403653E-2</v>
      </c>
    </row>
    <row r="21" spans="1:7">
      <c r="A21" s="58" t="s">
        <v>8</v>
      </c>
    </row>
    <row r="22" spans="1:7">
      <c r="A22" s="58" t="s">
        <v>9</v>
      </c>
    </row>
    <row r="23" spans="1:7">
      <c r="A23" s="58" t="s">
        <v>132</v>
      </c>
    </row>
    <row r="24" spans="1:7">
      <c r="A24" s="58" t="s">
        <v>142</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B9DE-7B80-454B-8FE9-76CC9380D9C0}">
  <dimension ref="A1:N25"/>
  <sheetViews>
    <sheetView zoomScaleNormal="100" workbookViewId="0"/>
  </sheetViews>
  <sheetFormatPr defaultColWidth="9.296875" defaultRowHeight="13.5"/>
  <cols>
    <col min="1" max="1" width="62.69921875" style="19" customWidth="1"/>
    <col min="2" max="2" width="10.796875" style="19" customWidth="1"/>
    <col min="3" max="3" width="10.296875" style="19" customWidth="1"/>
    <col min="4" max="4" width="11.296875" style="19" customWidth="1"/>
    <col min="5" max="5" width="10.296875" style="19" customWidth="1"/>
    <col min="6" max="6" width="11.19921875" style="19" customWidth="1"/>
    <col min="7" max="8" width="9.296875" style="19"/>
    <col min="9" max="9" width="11.19921875" style="19" customWidth="1"/>
    <col min="10" max="10" width="10.296875" style="19" customWidth="1"/>
    <col min="11" max="11" width="12.796875" style="19" customWidth="1"/>
    <col min="12" max="12" width="11.796875" style="19" customWidth="1"/>
    <col min="13" max="16384" width="9.296875" style="19"/>
  </cols>
  <sheetData>
    <row r="1" spans="1:14">
      <c r="A1" s="66" t="s">
        <v>153</v>
      </c>
    </row>
    <row r="2" spans="1:14" ht="16.5">
      <c r="A2" s="55" t="s">
        <v>172</v>
      </c>
      <c r="H2" s="11"/>
    </row>
    <row r="3" spans="1:14" ht="16.5">
      <c r="A3" s="56" t="s">
        <v>173</v>
      </c>
    </row>
    <row r="5" spans="1:14">
      <c r="A5" s="39"/>
      <c r="B5" s="79" t="s">
        <v>158</v>
      </c>
      <c r="C5" s="79"/>
      <c r="D5" s="79"/>
      <c r="E5" s="79"/>
      <c r="F5" s="79"/>
      <c r="G5" s="50"/>
      <c r="H5" s="79" t="s">
        <v>159</v>
      </c>
      <c r="I5" s="79"/>
      <c r="J5" s="79"/>
      <c r="K5" s="79"/>
      <c r="L5" s="79"/>
      <c r="M5" s="50"/>
    </row>
    <row r="6" spans="1:14" ht="27">
      <c r="A6" s="51" t="s">
        <v>11</v>
      </c>
      <c r="B6" s="52" t="s">
        <v>4</v>
      </c>
      <c r="C6" s="52" t="s">
        <v>5</v>
      </c>
      <c r="D6" s="52" t="s">
        <v>6</v>
      </c>
      <c r="E6" s="52" t="s">
        <v>13</v>
      </c>
      <c r="F6" s="52" t="s">
        <v>131</v>
      </c>
      <c r="G6" s="52" t="s">
        <v>140</v>
      </c>
      <c r="H6" s="52" t="s">
        <v>160</v>
      </c>
      <c r="I6" s="52" t="s">
        <v>161</v>
      </c>
      <c r="J6" s="52" t="s">
        <v>162</v>
      </c>
      <c r="K6" s="52" t="s">
        <v>163</v>
      </c>
      <c r="L6" s="52" t="s">
        <v>164</v>
      </c>
      <c r="M6" s="52" t="s">
        <v>165</v>
      </c>
      <c r="N6" s="43"/>
    </row>
    <row r="7" spans="1:14" ht="14.5">
      <c r="A7" s="32" t="s">
        <v>14</v>
      </c>
      <c r="B7" s="46">
        <v>140916</v>
      </c>
      <c r="C7" s="46">
        <v>1283</v>
      </c>
      <c r="D7" s="46">
        <v>468</v>
      </c>
      <c r="E7" s="46">
        <v>142199</v>
      </c>
      <c r="F7" s="31">
        <f>SUM('Tabell 3B'!$C7/'Tabell 3B'!$B7)</f>
        <v>9.1047148655936869E-3</v>
      </c>
      <c r="G7" s="31">
        <f>SUM(Tabell13[[#This Row],[DCO, antal]]/Tabell13[[#This Row],[CAN, antal]])</f>
        <v>3.3211274802009707E-3</v>
      </c>
      <c r="H7" s="46">
        <v>23495</v>
      </c>
      <c r="I7" s="46">
        <v>818</v>
      </c>
      <c r="J7" s="46">
        <v>2402</v>
      </c>
      <c r="K7" s="46">
        <v>24313</v>
      </c>
      <c r="L7" s="31">
        <f>SUM('Tabell 3B'!$I7/'Tabell 3B'!$H7)</f>
        <v>3.4815918280485213E-2</v>
      </c>
      <c r="M7" s="40">
        <f>SUM(Tabell13[[#This Row],[DCO, antal  ]]/Tabell13[[#This Row],[CAN, antal  ]])</f>
        <v>0.10223451798254948</v>
      </c>
    </row>
    <row r="8" spans="1:14" ht="14.5">
      <c r="A8" s="32" t="s">
        <v>15</v>
      </c>
      <c r="B8" s="46">
        <v>67134</v>
      </c>
      <c r="C8" s="46">
        <v>5352</v>
      </c>
      <c r="D8" s="46">
        <v>2002</v>
      </c>
      <c r="E8" s="46">
        <v>72486</v>
      </c>
      <c r="F8" s="31">
        <f>SUM('Tabell 3B'!$C8/'Tabell 3B'!$B8)</f>
        <v>7.9721154705514344E-2</v>
      </c>
      <c r="G8" s="31">
        <f>SUM(Tabell13[[#This Row],[DCO, antal]]/Tabell13[[#This Row],[CAN, antal]])</f>
        <v>2.982095510471594E-2</v>
      </c>
      <c r="H8" s="46">
        <v>14677</v>
      </c>
      <c r="I8" s="46">
        <v>4414</v>
      </c>
      <c r="J8" s="46">
        <v>2972</v>
      </c>
      <c r="K8" s="46">
        <v>19091</v>
      </c>
      <c r="L8" s="31">
        <f>SUM('Tabell 3B'!$I8/'Tabell 3B'!$H8)</f>
        <v>0.30074265858145399</v>
      </c>
      <c r="M8" s="40">
        <f>SUM(Tabell13[[#This Row],[DCO, antal  ]]/Tabell13[[#This Row],[CAN, antal  ]])</f>
        <v>0.20249369762212988</v>
      </c>
    </row>
    <row r="9" spans="1:14" ht="14.5">
      <c r="A9" s="32" t="s">
        <v>16</v>
      </c>
      <c r="B9" s="46">
        <v>1391</v>
      </c>
      <c r="C9" s="46">
        <v>144</v>
      </c>
      <c r="D9" s="46">
        <v>138</v>
      </c>
      <c r="E9" s="46">
        <v>1535</v>
      </c>
      <c r="F9" s="31">
        <f>SUM('Tabell 3B'!$C9/'Tabell 3B'!$B9)</f>
        <v>0.10352264557872035</v>
      </c>
      <c r="G9" s="31">
        <f>SUM(Tabell13[[#This Row],[DCO, antal]]/Tabell13[[#This Row],[CAN, antal]])</f>
        <v>9.9209202012940326E-2</v>
      </c>
      <c r="H9" s="46">
        <v>116</v>
      </c>
      <c r="I9" s="46">
        <v>64</v>
      </c>
      <c r="J9" s="46">
        <v>140</v>
      </c>
      <c r="K9" s="46">
        <v>180</v>
      </c>
      <c r="L9" s="31">
        <f>SUM('Tabell 3B'!$I9/'Tabell 3B'!$H9)</f>
        <v>0.55172413793103448</v>
      </c>
      <c r="M9" s="40">
        <f>SUM(Tabell13[[#This Row],[DCO, antal  ]]/Tabell13[[#This Row],[CAN, antal  ]])</f>
        <v>1.2068965517241379</v>
      </c>
    </row>
    <row r="10" spans="1:14" ht="14.5">
      <c r="A10" s="32" t="s">
        <v>17</v>
      </c>
      <c r="B10" s="46">
        <v>44342</v>
      </c>
      <c r="C10" s="46">
        <v>782</v>
      </c>
      <c r="D10" s="46">
        <v>443</v>
      </c>
      <c r="E10" s="46">
        <v>45124</v>
      </c>
      <c r="F10" s="31">
        <f>SUM('Tabell 3B'!$C10/'Tabell 3B'!$B10)</f>
        <v>1.7635650173650264E-2</v>
      </c>
      <c r="G10" s="31">
        <f>SUM(Tabell13[[#This Row],[DCO, antal]]/Tabell13[[#This Row],[CAN, antal]])</f>
        <v>9.9905281674259171E-3</v>
      </c>
      <c r="H10" s="46">
        <v>9421</v>
      </c>
      <c r="I10" s="46">
        <v>769</v>
      </c>
      <c r="J10" s="46">
        <v>1594</v>
      </c>
      <c r="K10" s="46">
        <v>10190</v>
      </c>
      <c r="L10" s="31">
        <f>SUM('Tabell 3B'!$I10/'Tabell 3B'!$H10)</f>
        <v>8.1626154336057744E-2</v>
      </c>
      <c r="M10" s="40">
        <f>SUM(Tabell13[[#This Row],[DCO, antal  ]]/Tabell13[[#This Row],[CAN, antal  ]])</f>
        <v>0.16919647595796625</v>
      </c>
    </row>
    <row r="11" spans="1:14" ht="14.5">
      <c r="A11" s="32" t="s">
        <v>18</v>
      </c>
      <c r="B11" s="46">
        <v>164357</v>
      </c>
      <c r="C11" s="46">
        <v>1679</v>
      </c>
      <c r="D11" s="46">
        <v>410</v>
      </c>
      <c r="E11" s="46">
        <v>166036</v>
      </c>
      <c r="F11" s="31">
        <f>SUM('Tabell 3B'!$C11/'Tabell 3B'!$B11)</f>
        <v>1.0215567332088076E-2</v>
      </c>
      <c r="G11" s="31">
        <f>SUM(Tabell13[[#This Row],[DCO, antal]]/Tabell13[[#This Row],[CAN, antal]])</f>
        <v>2.4945697475617103E-3</v>
      </c>
      <c r="H11" s="46">
        <v>27121</v>
      </c>
      <c r="I11" s="46">
        <v>4294</v>
      </c>
      <c r="J11" s="46">
        <v>1846</v>
      </c>
      <c r="K11" s="46">
        <v>31415</v>
      </c>
      <c r="L11" s="31">
        <f>SUM('Tabell 3B'!$I11/'Tabell 3B'!$H11)</f>
        <v>0.15832749529884591</v>
      </c>
      <c r="M11" s="40">
        <f>SUM(Tabell13[[#This Row],[DCO, antal  ]]/Tabell13[[#This Row],[CAN, antal  ]])</f>
        <v>6.8065336823863426E-2</v>
      </c>
    </row>
    <row r="12" spans="1:14" ht="14.5">
      <c r="A12" s="32" t="s">
        <v>19</v>
      </c>
      <c r="B12" s="46">
        <v>59918</v>
      </c>
      <c r="C12" s="46">
        <v>1966</v>
      </c>
      <c r="D12" s="46">
        <v>412</v>
      </c>
      <c r="E12" s="46">
        <v>61884</v>
      </c>
      <c r="F12" s="31">
        <f>SUM('Tabell 3B'!$C12/'Tabell 3B'!$B12)</f>
        <v>3.2811509062385259E-2</v>
      </c>
      <c r="G12" s="31">
        <f>SUM(Tabell13[[#This Row],[DCO, antal]]/Tabell13[[#This Row],[CAN, antal]])</f>
        <v>6.876063954070563E-3</v>
      </c>
      <c r="H12" s="46">
        <v>16550</v>
      </c>
      <c r="I12" s="46">
        <v>2539</v>
      </c>
      <c r="J12" s="46">
        <v>1127</v>
      </c>
      <c r="K12" s="46">
        <v>19089</v>
      </c>
      <c r="L12" s="31">
        <f>SUM('Tabell 3B'!$I12/'Tabell 3B'!$H12)</f>
        <v>0.15341389728096677</v>
      </c>
      <c r="M12" s="40">
        <f>SUM(Tabell13[[#This Row],[DCO, antal  ]]/Tabell13[[#This Row],[CAN, antal  ]])</f>
        <v>6.8096676737160119E-2</v>
      </c>
    </row>
    <row r="13" spans="1:14" ht="14.5">
      <c r="A13" s="32" t="s">
        <v>20</v>
      </c>
      <c r="B13" s="46">
        <v>17100</v>
      </c>
      <c r="C13" s="46">
        <v>151</v>
      </c>
      <c r="D13" s="46">
        <v>84</v>
      </c>
      <c r="E13" s="46">
        <v>17251</v>
      </c>
      <c r="F13" s="31">
        <f>SUM('Tabell 3B'!$C13/'Tabell 3B'!$B13)</f>
        <v>8.8304093567251468E-3</v>
      </c>
      <c r="G13" s="31">
        <f>SUM(Tabell13[[#This Row],[DCO, antal]]/Tabell13[[#This Row],[CAN, antal]])</f>
        <v>4.9122807017543861E-3</v>
      </c>
      <c r="H13" s="46">
        <v>3687</v>
      </c>
      <c r="I13" s="46">
        <v>130</v>
      </c>
      <c r="J13" s="46">
        <v>134</v>
      </c>
      <c r="K13" s="46">
        <v>3817</v>
      </c>
      <c r="L13" s="31">
        <f>SUM('Tabell 3B'!$I13/'Tabell 3B'!$H13)</f>
        <v>3.5259018171955522E-2</v>
      </c>
      <c r="M13" s="40">
        <f>SUM(Tabell13[[#This Row],[DCO, antal  ]]/Tabell13[[#This Row],[CAN, antal  ]])</f>
        <v>3.6343911038784919E-2</v>
      </c>
    </row>
    <row r="14" spans="1:14" ht="14.5">
      <c r="A14" s="32" t="s">
        <v>21</v>
      </c>
      <c r="B14" s="46">
        <v>148114</v>
      </c>
      <c r="C14" s="46">
        <v>10884</v>
      </c>
      <c r="D14" s="46">
        <v>2630</v>
      </c>
      <c r="E14" s="46">
        <v>158998</v>
      </c>
      <c r="F14" s="31">
        <f>SUM('Tabell 3B'!$C14/'Tabell 3B'!$B14)</f>
        <v>7.3483938047719993E-2</v>
      </c>
      <c r="G14" s="31">
        <f>SUM(Tabell13[[#This Row],[DCO, antal]]/Tabell13[[#This Row],[CAN, antal]])</f>
        <v>1.7756592894662221E-2</v>
      </c>
      <c r="H14" s="46">
        <v>48740</v>
      </c>
      <c r="I14" s="46">
        <v>12700</v>
      </c>
      <c r="J14" s="46">
        <v>6609</v>
      </c>
      <c r="K14" s="46">
        <v>61440</v>
      </c>
      <c r="L14" s="31">
        <f>SUM('Tabell 3B'!$I14/'Tabell 3B'!$H14)</f>
        <v>0.26056627000410343</v>
      </c>
      <c r="M14" s="40">
        <f>SUM(Tabell13[[#This Row],[DCO, antal  ]]/Tabell13[[#This Row],[CAN, antal  ]])</f>
        <v>0.13559704554780469</v>
      </c>
    </row>
    <row r="15" spans="1:14" ht="14.5">
      <c r="A15" s="32" t="s">
        <v>22</v>
      </c>
      <c r="B15" s="46">
        <v>5995</v>
      </c>
      <c r="C15" s="46">
        <v>1176</v>
      </c>
      <c r="D15" s="46">
        <v>414</v>
      </c>
      <c r="E15" s="46">
        <v>7171</v>
      </c>
      <c r="F15" s="31">
        <f>SUM('Tabell 3B'!$C15/'Tabell 3B'!$B15)</f>
        <v>0.19616346955796496</v>
      </c>
      <c r="G15" s="31">
        <f>SUM(Tabell13[[#This Row],[DCO, antal]]/Tabell13[[#This Row],[CAN, antal]])</f>
        <v>6.9057547956630522E-2</v>
      </c>
      <c r="H15" s="46">
        <v>1340</v>
      </c>
      <c r="I15" s="46">
        <v>527</v>
      </c>
      <c r="J15" s="46">
        <v>289</v>
      </c>
      <c r="K15" s="46">
        <v>1867</v>
      </c>
      <c r="L15" s="31">
        <f>SUM('Tabell 3B'!$I15/'Tabell 3B'!$H15)</f>
        <v>0.39328358208955222</v>
      </c>
      <c r="M15" s="40">
        <f>SUM(Tabell13[[#This Row],[DCO, antal  ]]/Tabell13[[#This Row],[CAN, antal  ]])</f>
        <v>0.21567164179104478</v>
      </c>
    </row>
    <row r="16" spans="1:14" ht="14.5">
      <c r="A16" s="32" t="s">
        <v>23</v>
      </c>
      <c r="B16" s="46">
        <v>27597</v>
      </c>
      <c r="C16" s="46">
        <v>307</v>
      </c>
      <c r="D16" s="46">
        <v>206</v>
      </c>
      <c r="E16" s="46">
        <v>27904</v>
      </c>
      <c r="F16" s="31">
        <f>SUM('Tabell 3B'!$C16/'Tabell 3B'!$B16)</f>
        <v>1.1124397579447042E-2</v>
      </c>
      <c r="G16" s="31">
        <f>SUM(Tabell13[[#This Row],[DCO, antal]]/Tabell13[[#This Row],[CAN, antal]])</f>
        <v>7.4645794832771681E-3</v>
      </c>
      <c r="H16" s="46">
        <v>1938</v>
      </c>
      <c r="I16" s="46">
        <v>167</v>
      </c>
      <c r="J16" s="46">
        <v>185</v>
      </c>
      <c r="K16" s="46">
        <v>2105</v>
      </c>
      <c r="L16" s="31">
        <f>SUM('Tabell 3B'!$I16/'Tabell 3B'!$H16)</f>
        <v>8.6171310629514969E-2</v>
      </c>
      <c r="M16" s="40">
        <f>SUM(Tabell13[[#This Row],[DCO, antal  ]]/Tabell13[[#This Row],[CAN, antal  ]])</f>
        <v>9.5459236326109392E-2</v>
      </c>
    </row>
    <row r="17" spans="1:13" ht="14.5">
      <c r="A17" s="32" t="s">
        <v>24</v>
      </c>
      <c r="B17" s="46">
        <v>58552</v>
      </c>
      <c r="C17" s="46">
        <v>2070</v>
      </c>
      <c r="D17" s="46">
        <v>549</v>
      </c>
      <c r="E17" s="46">
        <v>60622</v>
      </c>
      <c r="F17" s="31">
        <f>SUM('Tabell 3B'!$C17/'Tabell 3B'!$B17)</f>
        <v>3.5353190326547344E-2</v>
      </c>
      <c r="G17" s="31">
        <f>SUM(Tabell13[[#This Row],[DCO, antal]]/Tabell13[[#This Row],[CAN, antal]])</f>
        <v>9.3762809126929914E-3</v>
      </c>
      <c r="H17" s="46">
        <v>18595</v>
      </c>
      <c r="I17" s="46">
        <v>2853</v>
      </c>
      <c r="J17" s="46">
        <v>1579</v>
      </c>
      <c r="K17" s="46">
        <v>21448</v>
      </c>
      <c r="L17" s="31">
        <f>SUM('Tabell 3B'!$I17/'Tabell 3B'!$H17)</f>
        <v>0.15342834095186877</v>
      </c>
      <c r="M17" s="40">
        <f>SUM(Tabell13[[#This Row],[DCO, antal  ]]/Tabell13[[#This Row],[CAN, antal  ]])</f>
        <v>8.4915299811777353E-2</v>
      </c>
    </row>
    <row r="18" spans="1:13" ht="14.5">
      <c r="A18" s="32" t="s">
        <v>25</v>
      </c>
      <c r="B18" s="46">
        <v>27197</v>
      </c>
      <c r="C18" s="46">
        <v>1377</v>
      </c>
      <c r="D18" s="46">
        <v>237</v>
      </c>
      <c r="E18" s="46">
        <v>28574</v>
      </c>
      <c r="F18" s="31">
        <f>SUM('Tabell 3B'!$C18/'Tabell 3B'!$B18)</f>
        <v>5.063058425561643E-2</v>
      </c>
      <c r="G18" s="31">
        <f>SUM(Tabell13[[#This Row],[DCO, antal]]/Tabell13[[#This Row],[CAN, antal]])</f>
        <v>8.7141964187226525E-3</v>
      </c>
      <c r="H18" s="46">
        <v>2057</v>
      </c>
      <c r="I18" s="46">
        <v>1711</v>
      </c>
      <c r="J18" s="46">
        <v>367</v>
      </c>
      <c r="K18" s="46">
        <v>3768</v>
      </c>
      <c r="L18" s="31">
        <f>SUM('Tabell 3B'!$I18/'Tabell 3B'!$H18)</f>
        <v>0.83179387457462328</v>
      </c>
      <c r="M18" s="40">
        <f>SUM(Tabell13[[#This Row],[DCO, antal  ]]/Tabell13[[#This Row],[CAN, antal  ]])</f>
        <v>0.17841516771998056</v>
      </c>
    </row>
    <row r="19" spans="1:13" ht="14.5">
      <c r="A19" s="32" t="s">
        <v>26</v>
      </c>
      <c r="B19" s="46">
        <v>14297</v>
      </c>
      <c r="C19" s="46">
        <v>2293</v>
      </c>
      <c r="D19" s="46">
        <v>958</v>
      </c>
      <c r="E19" s="46">
        <v>16590</v>
      </c>
      <c r="F19" s="31">
        <f>SUM('Tabell 3B'!$C19/'Tabell 3B'!$B19)</f>
        <v>0.16038329719521577</v>
      </c>
      <c r="G19" s="31">
        <f>SUM(Tabell13[[#This Row],[DCO, antal]]/Tabell13[[#This Row],[CAN, antal]])</f>
        <v>6.7007064419108905E-2</v>
      </c>
      <c r="H19" s="46">
        <v>5883</v>
      </c>
      <c r="I19" s="46">
        <v>3923</v>
      </c>
      <c r="J19" s="46">
        <v>3600</v>
      </c>
      <c r="K19" s="46">
        <v>9806</v>
      </c>
      <c r="L19" s="31">
        <f>SUM('Tabell 3B'!$I19/'Tabell 3B'!$H19)</f>
        <v>0.66683664796872344</v>
      </c>
      <c r="M19" s="40">
        <f>SUM(Tabell13[[#This Row],[DCO, antal  ]]/Tabell13[[#This Row],[CAN, antal  ]])</f>
        <v>0.61193268740438556</v>
      </c>
    </row>
    <row r="20" spans="1:13" ht="14.5">
      <c r="A20" s="32" t="s">
        <v>27</v>
      </c>
      <c r="B20" s="46">
        <v>117803</v>
      </c>
      <c r="C20" s="46">
        <v>1860</v>
      </c>
      <c r="D20" s="46">
        <v>413</v>
      </c>
      <c r="E20" s="46">
        <v>119663</v>
      </c>
      <c r="F20" s="31">
        <f>SUM('Tabell 3B'!$C20/'Tabell 3B'!$B20)</f>
        <v>1.5789071585613268E-2</v>
      </c>
      <c r="G20" s="31">
        <f>SUM(Tabell13[[#This Row],[DCO, antal]]/Tabell13[[#This Row],[CAN, antal]])</f>
        <v>3.5058529918592907E-3</v>
      </c>
      <c r="H20" s="46">
        <v>75402</v>
      </c>
      <c r="I20" s="46">
        <v>796</v>
      </c>
      <c r="J20" s="46">
        <v>575</v>
      </c>
      <c r="K20" s="46">
        <v>76198</v>
      </c>
      <c r="L20" s="31">
        <f>SUM('Tabell 3B'!$I20/'Tabell 3B'!$H20)</f>
        <v>1.0556749157847272E-2</v>
      </c>
      <c r="M20" s="40">
        <f>SUM(Tabell13[[#This Row],[DCO, antal  ]]/Tabell13[[#This Row],[CAN, antal  ]])</f>
        <v>7.6257924192992231E-3</v>
      </c>
    </row>
    <row r="21" spans="1:13" ht="14.5">
      <c r="A21" s="32" t="s">
        <v>28</v>
      </c>
      <c r="B21" s="46">
        <v>12064</v>
      </c>
      <c r="C21" s="46">
        <v>1508</v>
      </c>
      <c r="D21" s="46">
        <v>357</v>
      </c>
      <c r="E21" s="46">
        <v>13572</v>
      </c>
      <c r="F21" s="31">
        <f>SUM('Tabell 3B'!$C21/'Tabell 3B'!$B21)</f>
        <v>0.125</v>
      </c>
      <c r="G21" s="31">
        <f>SUM(Tabell13[[#This Row],[DCO, antal]]/Tabell13[[#This Row],[CAN, antal]])</f>
        <v>2.9592175066312999E-2</v>
      </c>
      <c r="H21" s="46">
        <v>3940</v>
      </c>
      <c r="I21" s="46">
        <v>2697</v>
      </c>
      <c r="J21" s="46">
        <v>990</v>
      </c>
      <c r="K21" s="46">
        <v>6637</v>
      </c>
      <c r="L21" s="31">
        <f>SUM('Tabell 3B'!$I21/'Tabell 3B'!$H21)</f>
        <v>0.68451776649746188</v>
      </c>
      <c r="M21" s="40">
        <f>SUM(Tabell13[[#This Row],[DCO, antal  ]]/Tabell13[[#This Row],[CAN, antal  ]])</f>
        <v>0.2512690355329949</v>
      </c>
    </row>
    <row r="22" spans="1:13" ht="14.5">
      <c r="A22" s="59" t="s">
        <v>8</v>
      </c>
      <c r="B22" s="33"/>
      <c r="C22" s="33"/>
      <c r="D22" s="33"/>
      <c r="E22" s="33"/>
      <c r="F22" s="36"/>
      <c r="G22" s="36"/>
      <c r="H22" s="33"/>
      <c r="I22" s="33"/>
      <c r="J22" s="33"/>
      <c r="K22" s="33"/>
      <c r="L22" s="34"/>
      <c r="M22" s="34"/>
    </row>
    <row r="23" spans="1:13" ht="14.5">
      <c r="A23" s="59" t="s">
        <v>9</v>
      </c>
      <c r="B23" s="33"/>
      <c r="C23" s="33"/>
      <c r="D23" s="33"/>
      <c r="E23" s="33"/>
      <c r="F23" s="36"/>
      <c r="G23" s="36"/>
      <c r="H23" s="33"/>
      <c r="I23" s="33"/>
      <c r="J23" s="33"/>
      <c r="K23" s="33"/>
      <c r="L23" s="34"/>
      <c r="M23" s="34"/>
    </row>
    <row r="24" spans="1:13" ht="14.5">
      <c r="A24" s="58" t="s">
        <v>132</v>
      </c>
      <c r="B24" s="33"/>
      <c r="C24" s="33"/>
      <c r="D24" s="33"/>
      <c r="E24" s="33"/>
      <c r="F24" s="36"/>
      <c r="G24" s="36"/>
      <c r="H24" s="33"/>
      <c r="I24" s="33"/>
      <c r="J24" s="33"/>
      <c r="K24" s="33"/>
      <c r="L24" s="34"/>
      <c r="M24" s="34"/>
    </row>
    <row r="25" spans="1:13">
      <c r="A25" s="58" t="s">
        <v>142</v>
      </c>
    </row>
  </sheetData>
  <mergeCells count="2">
    <mergeCell ref="B5:F5"/>
    <mergeCell ref="H5:L5"/>
  </mergeCell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130D-1F15-4BCE-B79B-C47B3E73DC06}">
  <dimension ref="A1:G278"/>
  <sheetViews>
    <sheetView zoomScaleNormal="100" workbookViewId="0"/>
  </sheetViews>
  <sheetFormatPr defaultColWidth="9.296875" defaultRowHeight="13.5"/>
  <cols>
    <col min="1" max="1" width="51.296875" style="19" customWidth="1"/>
    <col min="2" max="2" width="9.796875" style="19" customWidth="1"/>
    <col min="3" max="3" width="9.296875" style="19"/>
    <col min="4" max="4" width="10.796875" style="19" customWidth="1"/>
    <col min="5" max="5" width="11.796875" style="19" customWidth="1"/>
    <col min="6" max="6" width="11.69921875" style="19" customWidth="1"/>
    <col min="7" max="7" width="11.296875" style="19" customWidth="1"/>
    <col min="8" max="16384" width="9.296875" style="19"/>
  </cols>
  <sheetData>
    <row r="1" spans="1:7">
      <c r="A1" s="66" t="s">
        <v>154</v>
      </c>
    </row>
    <row r="2" spans="1:7" ht="16.5">
      <c r="A2" s="55" t="s">
        <v>170</v>
      </c>
    </row>
    <row r="3" spans="1:7" ht="16.5">
      <c r="A3" s="56" t="s">
        <v>171</v>
      </c>
    </row>
    <row r="5" spans="1:7">
      <c r="A5" s="39" t="s">
        <v>11</v>
      </c>
      <c r="B5" s="39" t="s">
        <v>3</v>
      </c>
      <c r="C5" s="39" t="s">
        <v>4</v>
      </c>
      <c r="D5" s="39" t="s">
        <v>5</v>
      </c>
      <c r="E5" s="39" t="s">
        <v>6</v>
      </c>
      <c r="F5" s="39" t="s">
        <v>13</v>
      </c>
      <c r="G5" s="39" t="s">
        <v>131</v>
      </c>
    </row>
    <row r="6" spans="1:7" ht="14.5">
      <c r="A6" s="61" t="s">
        <v>14</v>
      </c>
      <c r="B6" s="61">
        <v>2005</v>
      </c>
      <c r="C6" s="62">
        <v>7054</v>
      </c>
      <c r="D6" s="62">
        <v>289</v>
      </c>
      <c r="E6" s="62">
        <v>236</v>
      </c>
      <c r="F6" s="62">
        <v>7343</v>
      </c>
      <c r="G6" s="63">
        <f>SUM(Tabell14[[#This Row],[DCI, antal*]]/Tabell14[[#This Row],[CAN, antal]])</f>
        <v>4.0969662602778567E-2</v>
      </c>
    </row>
    <row r="7" spans="1:7" ht="14.5">
      <c r="A7" s="61" t="s">
        <v>14</v>
      </c>
      <c r="B7" s="61">
        <v>2006</v>
      </c>
      <c r="C7" s="62">
        <v>7215</v>
      </c>
      <c r="D7" s="62">
        <v>257</v>
      </c>
      <c r="E7" s="62">
        <v>213</v>
      </c>
      <c r="F7" s="62">
        <v>7472</v>
      </c>
      <c r="G7" s="63">
        <f>SUM(Tabell14[[#This Row],[DCI, antal*]]/Tabell14[[#This Row],[CAN, antal]])</f>
        <v>3.562023562023562E-2</v>
      </c>
    </row>
    <row r="8" spans="1:7" ht="14.5">
      <c r="A8" s="61" t="s">
        <v>14</v>
      </c>
      <c r="B8" s="61">
        <v>2007</v>
      </c>
      <c r="C8" s="62">
        <v>7238</v>
      </c>
      <c r="D8" s="62">
        <v>215</v>
      </c>
      <c r="E8" s="62">
        <v>254</v>
      </c>
      <c r="F8" s="62">
        <v>7453</v>
      </c>
      <c r="G8" s="63">
        <f>SUM(Tabell14[[#This Row],[DCI, antal*]]/Tabell14[[#This Row],[CAN, antal]])</f>
        <v>2.9704338214976513E-2</v>
      </c>
    </row>
    <row r="9" spans="1:7" ht="14.5">
      <c r="A9" s="61" t="s">
        <v>14</v>
      </c>
      <c r="B9" s="61">
        <v>2008</v>
      </c>
      <c r="C9" s="62">
        <v>7518</v>
      </c>
      <c r="D9" s="62">
        <v>185</v>
      </c>
      <c r="E9" s="62">
        <v>222</v>
      </c>
      <c r="F9" s="62">
        <v>7703</v>
      </c>
      <c r="G9" s="63">
        <f>SUM(Tabell14[[#This Row],[DCI, antal*]]/Tabell14[[#This Row],[CAN, antal]])</f>
        <v>2.4607608406491087E-2</v>
      </c>
    </row>
    <row r="10" spans="1:7" ht="14.5">
      <c r="A10" s="61" t="s">
        <v>14</v>
      </c>
      <c r="B10" s="61">
        <v>2009</v>
      </c>
      <c r="C10" s="62">
        <v>7515</v>
      </c>
      <c r="D10" s="62">
        <v>142</v>
      </c>
      <c r="E10" s="62">
        <v>183</v>
      </c>
      <c r="F10" s="62">
        <v>7657</v>
      </c>
      <c r="G10" s="63">
        <f>SUM(Tabell14[[#This Row],[DCI, antal*]]/Tabell14[[#This Row],[CAN, antal]])</f>
        <v>1.8895542248835662E-2</v>
      </c>
    </row>
    <row r="11" spans="1:7" ht="14.5">
      <c r="A11" s="61" t="s">
        <v>14</v>
      </c>
      <c r="B11" s="61">
        <v>2010</v>
      </c>
      <c r="C11" s="62">
        <v>8017</v>
      </c>
      <c r="D11" s="62">
        <v>143</v>
      </c>
      <c r="E11" s="62">
        <v>173</v>
      </c>
      <c r="F11" s="62">
        <v>8160</v>
      </c>
      <c r="G11" s="63">
        <f>SUM(Tabell14[[#This Row],[DCI, antal*]]/Tabell14[[#This Row],[CAN, antal]])</f>
        <v>1.7837096170637397E-2</v>
      </c>
    </row>
    <row r="12" spans="1:7" ht="14.5">
      <c r="A12" s="61" t="s">
        <v>14</v>
      </c>
      <c r="B12" s="61">
        <v>2011</v>
      </c>
      <c r="C12" s="62">
        <v>8519</v>
      </c>
      <c r="D12" s="62">
        <v>126</v>
      </c>
      <c r="E12" s="62">
        <v>176</v>
      </c>
      <c r="F12" s="62">
        <v>8645</v>
      </c>
      <c r="G12" s="63">
        <f>SUM(Tabell14[[#This Row],[DCI, antal*]]/Tabell14[[#This Row],[CAN, antal]])</f>
        <v>1.4790468364831553E-2</v>
      </c>
    </row>
    <row r="13" spans="1:7" ht="14.5">
      <c r="A13" s="61" t="s">
        <v>14</v>
      </c>
      <c r="B13" s="61">
        <v>2012</v>
      </c>
      <c r="C13" s="62">
        <v>8644</v>
      </c>
      <c r="D13" s="62">
        <v>111</v>
      </c>
      <c r="E13" s="62">
        <v>177</v>
      </c>
      <c r="F13" s="62">
        <v>8755</v>
      </c>
      <c r="G13" s="63">
        <f>SUM(Tabell14[[#This Row],[DCI, antal*]]/Tabell14[[#This Row],[CAN, antal]])</f>
        <v>1.2841277186487737E-2</v>
      </c>
    </row>
    <row r="14" spans="1:7" ht="14.5">
      <c r="A14" s="61" t="s">
        <v>14</v>
      </c>
      <c r="B14" s="61">
        <v>2013</v>
      </c>
      <c r="C14" s="62">
        <v>9266</v>
      </c>
      <c r="D14" s="62">
        <v>111</v>
      </c>
      <c r="E14" s="62">
        <v>179</v>
      </c>
      <c r="F14" s="62">
        <v>9377</v>
      </c>
      <c r="G14" s="63">
        <f>SUM(Tabell14[[#This Row],[DCI, antal*]]/Tabell14[[#This Row],[CAN, antal]])</f>
        <v>1.1979279084826246E-2</v>
      </c>
    </row>
    <row r="15" spans="1:7" ht="14.5">
      <c r="A15" s="61" t="s">
        <v>14</v>
      </c>
      <c r="B15" s="61">
        <v>2014</v>
      </c>
      <c r="C15" s="62">
        <v>9829</v>
      </c>
      <c r="D15" s="62">
        <v>71</v>
      </c>
      <c r="E15" s="62">
        <v>149</v>
      </c>
      <c r="F15" s="62">
        <v>9900</v>
      </c>
      <c r="G15" s="63">
        <f>SUM(Tabell14[[#This Row],[DCI, antal*]]/Tabell14[[#This Row],[CAN, antal]])</f>
        <v>7.223522230135314E-3</v>
      </c>
    </row>
    <row r="16" spans="1:7" ht="14.5">
      <c r="A16" s="61" t="s">
        <v>14</v>
      </c>
      <c r="B16" s="61">
        <v>2015</v>
      </c>
      <c r="C16" s="62">
        <v>9484</v>
      </c>
      <c r="D16" s="62">
        <v>90</v>
      </c>
      <c r="E16" s="62">
        <v>133</v>
      </c>
      <c r="F16" s="62">
        <v>9574</v>
      </c>
      <c r="G16" s="63">
        <f>SUM(Tabell14[[#This Row],[DCI, antal*]]/Tabell14[[#This Row],[CAN, antal]])</f>
        <v>9.4896668072543232E-3</v>
      </c>
    </row>
    <row r="17" spans="1:7" ht="14.5">
      <c r="A17" s="61" t="s">
        <v>14</v>
      </c>
      <c r="B17" s="61">
        <v>2016</v>
      </c>
      <c r="C17" s="62">
        <v>9248</v>
      </c>
      <c r="D17" s="62">
        <v>87</v>
      </c>
      <c r="E17" s="62">
        <v>139</v>
      </c>
      <c r="F17" s="62">
        <v>9335</v>
      </c>
      <c r="G17" s="63">
        <f>SUM(Tabell14[[#This Row],[DCI, antal*]]/Tabell14[[#This Row],[CAN, antal]])</f>
        <v>9.4074394463667822E-3</v>
      </c>
    </row>
    <row r="18" spans="1:7" ht="14.5">
      <c r="A18" s="61" t="s">
        <v>14</v>
      </c>
      <c r="B18" s="61">
        <v>2017</v>
      </c>
      <c r="C18" s="62">
        <v>10710</v>
      </c>
      <c r="D18" s="62">
        <v>85</v>
      </c>
      <c r="E18" s="62">
        <v>112</v>
      </c>
      <c r="F18" s="62">
        <v>10795</v>
      </c>
      <c r="G18" s="63">
        <f>SUM(Tabell14[[#This Row],[DCI, antal*]]/Tabell14[[#This Row],[CAN, antal]])</f>
        <v>7.9365079365079361E-3</v>
      </c>
    </row>
    <row r="19" spans="1:7" ht="14.5">
      <c r="A19" s="61" t="s">
        <v>14</v>
      </c>
      <c r="B19" s="61">
        <v>2018</v>
      </c>
      <c r="C19" s="62">
        <v>10319</v>
      </c>
      <c r="D19" s="62">
        <v>52</v>
      </c>
      <c r="E19" s="62">
        <v>126</v>
      </c>
      <c r="F19" s="62">
        <v>10371</v>
      </c>
      <c r="G19" s="63">
        <f>SUM(Tabell14[[#This Row],[DCI, antal*]]/Tabell14[[#This Row],[CAN, antal]])</f>
        <v>5.0392479891462347E-3</v>
      </c>
    </row>
    <row r="20" spans="1:7" ht="14.5">
      <c r="A20" s="61" t="s">
        <v>14</v>
      </c>
      <c r="B20" s="61">
        <v>2019</v>
      </c>
      <c r="C20" s="62">
        <v>11095</v>
      </c>
      <c r="D20" s="62">
        <v>46</v>
      </c>
      <c r="E20" s="62">
        <v>93</v>
      </c>
      <c r="F20" s="62">
        <v>11141</v>
      </c>
      <c r="G20" s="63">
        <f>SUM(Tabell14[[#This Row],[DCI, antal*]]/Tabell14[[#This Row],[CAN, antal]])</f>
        <v>4.146011716989635E-3</v>
      </c>
    </row>
    <row r="21" spans="1:7" ht="14.5">
      <c r="A21" s="61" t="s">
        <v>14</v>
      </c>
      <c r="B21" s="61">
        <v>2020</v>
      </c>
      <c r="C21" s="62">
        <v>10243</v>
      </c>
      <c r="D21" s="62">
        <v>39</v>
      </c>
      <c r="E21" s="62">
        <v>103</v>
      </c>
      <c r="F21" s="62">
        <v>10282</v>
      </c>
      <c r="G21" s="63">
        <f>SUM(Tabell14[[#This Row],[DCI, antal*]]/Tabell14[[#This Row],[CAN, antal]])</f>
        <v>3.8074782778482865E-3</v>
      </c>
    </row>
    <row r="22" spans="1:7" ht="14.5">
      <c r="A22" s="61" t="s">
        <v>14</v>
      </c>
      <c r="B22" s="61">
        <v>2021</v>
      </c>
      <c r="C22" s="62">
        <v>11483</v>
      </c>
      <c r="D22" s="62">
        <v>26</v>
      </c>
      <c r="E22" s="62">
        <v>107</v>
      </c>
      <c r="F22" s="62">
        <v>11509</v>
      </c>
      <c r="G22" s="63">
        <f>SUM(Tabell14[[#This Row],[DCI, antal*]]/Tabell14[[#This Row],[CAN, antal]])</f>
        <v>2.2642166681180876E-3</v>
      </c>
    </row>
    <row r="23" spans="1:7" ht="14.5">
      <c r="A23" s="61" t="s">
        <v>14</v>
      </c>
      <c r="B23" s="61">
        <v>2022</v>
      </c>
      <c r="C23" s="62">
        <v>11014</v>
      </c>
      <c r="D23" s="62">
        <v>26</v>
      </c>
      <c r="E23" s="62">
        <v>95</v>
      </c>
      <c r="F23" s="62">
        <v>11040</v>
      </c>
      <c r="G23" s="63">
        <f>SUM(Tabell14[[#This Row],[DCI, antal*]]/Tabell14[[#This Row],[CAN, antal]])</f>
        <v>2.360631923007082E-3</v>
      </c>
    </row>
    <row r="24" spans="1:7" ht="14.5">
      <c r="A24" s="61" t="s">
        <v>15</v>
      </c>
      <c r="B24" s="61">
        <v>2005</v>
      </c>
      <c r="C24" s="62">
        <v>3973</v>
      </c>
      <c r="D24" s="62">
        <v>544</v>
      </c>
      <c r="E24" s="62">
        <v>262</v>
      </c>
      <c r="F24" s="62">
        <v>4517</v>
      </c>
      <c r="G24" s="63">
        <f>SUM(Tabell14[[#This Row],[DCI, antal*]]/Tabell14[[#This Row],[CAN, antal]])</f>
        <v>0.1369242386106217</v>
      </c>
    </row>
    <row r="25" spans="1:7" ht="14.5">
      <c r="A25" s="61" t="s">
        <v>15</v>
      </c>
      <c r="B25" s="61">
        <v>2006</v>
      </c>
      <c r="C25" s="62">
        <v>3933</v>
      </c>
      <c r="D25" s="62">
        <v>571</v>
      </c>
      <c r="E25" s="62">
        <v>294</v>
      </c>
      <c r="F25" s="62">
        <v>4504</v>
      </c>
      <c r="G25" s="63">
        <f>SUM(Tabell14[[#This Row],[DCI, antal*]]/Tabell14[[#This Row],[CAN, antal]])</f>
        <v>0.14518179506737861</v>
      </c>
    </row>
    <row r="26" spans="1:7" ht="14.5">
      <c r="A26" s="61" t="s">
        <v>15</v>
      </c>
      <c r="B26" s="61">
        <v>2007</v>
      </c>
      <c r="C26" s="62">
        <v>4065</v>
      </c>
      <c r="D26" s="62">
        <v>597</v>
      </c>
      <c r="E26" s="62">
        <v>270</v>
      </c>
      <c r="F26" s="62">
        <v>4662</v>
      </c>
      <c r="G26" s="63">
        <f>SUM(Tabell14[[#This Row],[DCI, antal*]]/Tabell14[[#This Row],[CAN, antal]])</f>
        <v>0.14686346863468636</v>
      </c>
    </row>
    <row r="27" spans="1:7" ht="14.5">
      <c r="A27" s="61" t="s">
        <v>15</v>
      </c>
      <c r="B27" s="61">
        <v>2008</v>
      </c>
      <c r="C27" s="62">
        <v>4051</v>
      </c>
      <c r="D27" s="62">
        <v>574</v>
      </c>
      <c r="E27" s="62">
        <v>280</v>
      </c>
      <c r="F27" s="62">
        <v>4625</v>
      </c>
      <c r="G27" s="63">
        <f>SUM(Tabell14[[#This Row],[DCI, antal*]]/Tabell14[[#This Row],[CAN, antal]])</f>
        <v>0.14169340903480623</v>
      </c>
    </row>
    <row r="28" spans="1:7" ht="14.5">
      <c r="A28" s="61" t="s">
        <v>15</v>
      </c>
      <c r="B28" s="61">
        <v>2009</v>
      </c>
      <c r="C28" s="62">
        <v>4268</v>
      </c>
      <c r="D28" s="62">
        <v>555</v>
      </c>
      <c r="E28" s="62">
        <v>281</v>
      </c>
      <c r="F28" s="62">
        <v>4823</v>
      </c>
      <c r="G28" s="63">
        <f>SUM(Tabell14[[#This Row],[DCI, antal*]]/Tabell14[[#This Row],[CAN, antal]])</f>
        <v>0.13003748828491096</v>
      </c>
    </row>
    <row r="29" spans="1:7" ht="14.5">
      <c r="A29" s="61" t="s">
        <v>15</v>
      </c>
      <c r="B29" s="61">
        <v>2010</v>
      </c>
      <c r="C29" s="62">
        <v>4357</v>
      </c>
      <c r="D29" s="62">
        <v>556</v>
      </c>
      <c r="E29" s="62">
        <v>247</v>
      </c>
      <c r="F29" s="62">
        <v>4913</v>
      </c>
      <c r="G29" s="63">
        <f>SUM(Tabell14[[#This Row],[DCI, antal*]]/Tabell14[[#This Row],[CAN, antal]])</f>
        <v>0.12761074133578151</v>
      </c>
    </row>
    <row r="30" spans="1:7" ht="14.5">
      <c r="A30" s="61" t="s">
        <v>15</v>
      </c>
      <c r="B30" s="61">
        <v>2011</v>
      </c>
      <c r="C30" s="62">
        <v>4451</v>
      </c>
      <c r="D30" s="62">
        <v>568</v>
      </c>
      <c r="E30" s="62">
        <v>245</v>
      </c>
      <c r="F30" s="62">
        <v>5019</v>
      </c>
      <c r="G30" s="63">
        <f>SUM(Tabell14[[#This Row],[DCI, antal*]]/Tabell14[[#This Row],[CAN, antal]])</f>
        <v>0.12761177263536283</v>
      </c>
    </row>
    <row r="31" spans="1:7" ht="14.5">
      <c r="A31" s="61" t="s">
        <v>15</v>
      </c>
      <c r="B31" s="61">
        <v>2012</v>
      </c>
      <c r="C31" s="62">
        <v>4415</v>
      </c>
      <c r="D31" s="62">
        <v>508</v>
      </c>
      <c r="E31" s="62">
        <v>252</v>
      </c>
      <c r="F31" s="62">
        <v>4923</v>
      </c>
      <c r="G31" s="63">
        <f>SUM(Tabell14[[#This Row],[DCI, antal*]]/Tabell14[[#This Row],[CAN, antal]])</f>
        <v>0.11506228765571914</v>
      </c>
    </row>
    <row r="32" spans="1:7" ht="14.5">
      <c r="A32" s="61" t="s">
        <v>15</v>
      </c>
      <c r="B32" s="61">
        <v>2013</v>
      </c>
      <c r="C32" s="62">
        <v>4428</v>
      </c>
      <c r="D32" s="62">
        <v>592</v>
      </c>
      <c r="E32" s="62">
        <v>247</v>
      </c>
      <c r="F32" s="62">
        <v>5020</v>
      </c>
      <c r="G32" s="63">
        <f>SUM(Tabell14[[#This Row],[DCI, antal*]]/Tabell14[[#This Row],[CAN, antal]])</f>
        <v>0.13369467028003612</v>
      </c>
    </row>
    <row r="33" spans="1:7" ht="14.5">
      <c r="A33" s="61" t="s">
        <v>15</v>
      </c>
      <c r="B33" s="61">
        <v>2014</v>
      </c>
      <c r="C33" s="62">
        <v>4629</v>
      </c>
      <c r="D33" s="62">
        <v>550</v>
      </c>
      <c r="E33" s="62">
        <v>251</v>
      </c>
      <c r="F33" s="62">
        <v>5179</v>
      </c>
      <c r="G33" s="63">
        <f>SUM(Tabell14[[#This Row],[DCI, antal*]]/Tabell14[[#This Row],[CAN, antal]])</f>
        <v>0.11881615899762368</v>
      </c>
    </row>
    <row r="34" spans="1:7" ht="14.5">
      <c r="A34" s="61" t="s">
        <v>15</v>
      </c>
      <c r="B34" s="61">
        <v>2015</v>
      </c>
      <c r="C34" s="62">
        <v>4730</v>
      </c>
      <c r="D34" s="62">
        <v>562</v>
      </c>
      <c r="E34" s="62">
        <v>275</v>
      </c>
      <c r="F34" s="62">
        <v>5292</v>
      </c>
      <c r="G34" s="63">
        <f>SUM(Tabell14[[#This Row],[DCI, antal*]]/Tabell14[[#This Row],[CAN, antal]])</f>
        <v>0.11881606765327696</v>
      </c>
    </row>
    <row r="35" spans="1:7" ht="14.5">
      <c r="A35" s="61" t="s">
        <v>15</v>
      </c>
      <c r="B35" s="61">
        <v>2016</v>
      </c>
      <c r="C35" s="62">
        <v>4752</v>
      </c>
      <c r="D35" s="62">
        <v>567</v>
      </c>
      <c r="E35" s="62">
        <v>279</v>
      </c>
      <c r="F35" s="62">
        <v>5319</v>
      </c>
      <c r="G35" s="63">
        <f>SUM(Tabell14[[#This Row],[DCI, antal*]]/Tabell14[[#This Row],[CAN, antal]])</f>
        <v>0.11931818181818182</v>
      </c>
    </row>
    <row r="36" spans="1:7" ht="14.5">
      <c r="A36" s="61" t="s">
        <v>15</v>
      </c>
      <c r="B36" s="61">
        <v>2017</v>
      </c>
      <c r="C36" s="62">
        <v>4835</v>
      </c>
      <c r="D36" s="62">
        <v>576</v>
      </c>
      <c r="E36" s="62">
        <v>292</v>
      </c>
      <c r="F36" s="62">
        <v>5411</v>
      </c>
      <c r="G36" s="63">
        <f>SUM(Tabell14[[#This Row],[DCI, antal*]]/Tabell14[[#This Row],[CAN, antal]])</f>
        <v>0.11913133402275078</v>
      </c>
    </row>
    <row r="37" spans="1:7" ht="14.5">
      <c r="A37" s="61" t="s">
        <v>15</v>
      </c>
      <c r="B37" s="61">
        <v>2018</v>
      </c>
      <c r="C37" s="62">
        <v>5167</v>
      </c>
      <c r="D37" s="62">
        <v>518</v>
      </c>
      <c r="E37" s="62">
        <v>271</v>
      </c>
      <c r="F37" s="62">
        <v>5685</v>
      </c>
      <c r="G37" s="63">
        <f>SUM(Tabell14[[#This Row],[DCI, antal*]]/Tabell14[[#This Row],[CAN, antal]])</f>
        <v>0.10025159667118251</v>
      </c>
    </row>
    <row r="38" spans="1:7" ht="14.5">
      <c r="A38" s="61" t="s">
        <v>15</v>
      </c>
      <c r="B38" s="61">
        <v>2019</v>
      </c>
      <c r="C38" s="62">
        <v>5011</v>
      </c>
      <c r="D38" s="62">
        <v>514</v>
      </c>
      <c r="E38" s="62">
        <v>232</v>
      </c>
      <c r="F38" s="62">
        <v>5525</v>
      </c>
      <c r="G38" s="63">
        <f>SUM(Tabell14[[#This Row],[DCI, antal*]]/Tabell14[[#This Row],[CAN, antal]])</f>
        <v>0.10257433645978846</v>
      </c>
    </row>
    <row r="39" spans="1:7" ht="14.5">
      <c r="A39" s="61" t="s">
        <v>15</v>
      </c>
      <c r="B39" s="61">
        <v>2020</v>
      </c>
      <c r="C39" s="62">
        <v>4854</v>
      </c>
      <c r="D39" s="62">
        <v>500</v>
      </c>
      <c r="E39" s="62">
        <v>296</v>
      </c>
      <c r="F39" s="62">
        <v>5354</v>
      </c>
      <c r="G39" s="63">
        <f>SUM(Tabell14[[#This Row],[DCI, antal*]]/Tabell14[[#This Row],[CAN, antal]])</f>
        <v>0.10300782859497322</v>
      </c>
    </row>
    <row r="40" spans="1:7" ht="14.5">
      <c r="A40" s="61" t="s">
        <v>15</v>
      </c>
      <c r="B40" s="61">
        <v>2021</v>
      </c>
      <c r="C40" s="62">
        <v>5062</v>
      </c>
      <c r="D40" s="62">
        <v>528</v>
      </c>
      <c r="E40" s="62">
        <v>340</v>
      </c>
      <c r="F40" s="62">
        <v>5590</v>
      </c>
      <c r="G40" s="63">
        <f>SUM(Tabell14[[#This Row],[DCI, antal*]]/Tabell14[[#This Row],[CAN, antal]])</f>
        <v>0.10430659818253654</v>
      </c>
    </row>
    <row r="41" spans="1:7" ht="14.5">
      <c r="A41" s="61" t="s">
        <v>15</v>
      </c>
      <c r="B41" s="61">
        <v>2022</v>
      </c>
      <c r="C41" s="62">
        <v>4830</v>
      </c>
      <c r="D41" s="62">
        <v>386</v>
      </c>
      <c r="E41" s="62">
        <v>360</v>
      </c>
      <c r="F41" s="62">
        <v>5216</v>
      </c>
      <c r="G41" s="63">
        <f>SUM(Tabell14[[#This Row],[DCI, antal*]]/Tabell14[[#This Row],[CAN, antal]])</f>
        <v>7.9917184265010349E-2</v>
      </c>
    </row>
    <row r="42" spans="1:7" ht="14.5">
      <c r="A42" s="61" t="s">
        <v>16</v>
      </c>
      <c r="B42" s="61">
        <v>2005</v>
      </c>
      <c r="C42" s="62">
        <v>68</v>
      </c>
      <c r="D42" s="62">
        <v>19</v>
      </c>
      <c r="E42" s="62">
        <v>18</v>
      </c>
      <c r="F42" s="62">
        <v>87</v>
      </c>
      <c r="G42" s="63">
        <f>SUM(Tabell14[[#This Row],[DCI, antal*]]/Tabell14[[#This Row],[CAN, antal]])</f>
        <v>0.27941176470588236</v>
      </c>
    </row>
    <row r="43" spans="1:7" ht="14.5">
      <c r="A43" s="61" t="s">
        <v>16</v>
      </c>
      <c r="B43" s="61">
        <v>2006</v>
      </c>
      <c r="C43" s="62">
        <v>78</v>
      </c>
      <c r="D43" s="62">
        <v>16</v>
      </c>
      <c r="E43" s="62">
        <v>16</v>
      </c>
      <c r="F43" s="62">
        <v>94</v>
      </c>
      <c r="G43" s="63">
        <f>SUM(Tabell14[[#This Row],[DCI, antal*]]/Tabell14[[#This Row],[CAN, antal]])</f>
        <v>0.20512820512820512</v>
      </c>
    </row>
    <row r="44" spans="1:7" ht="14.5">
      <c r="A44" s="61" t="s">
        <v>16</v>
      </c>
      <c r="B44" s="61">
        <v>2007</v>
      </c>
      <c r="C44" s="62">
        <v>76</v>
      </c>
      <c r="D44" s="62">
        <v>18</v>
      </c>
      <c r="E44" s="62">
        <v>22</v>
      </c>
      <c r="F44" s="62">
        <v>94</v>
      </c>
      <c r="G44" s="63">
        <f>SUM(Tabell14[[#This Row],[DCI, antal*]]/Tabell14[[#This Row],[CAN, antal]])</f>
        <v>0.23684210526315788</v>
      </c>
    </row>
    <row r="45" spans="1:7" ht="14.5">
      <c r="A45" s="61" t="s">
        <v>16</v>
      </c>
      <c r="B45" s="61">
        <v>2008</v>
      </c>
      <c r="C45" s="62">
        <v>72</v>
      </c>
      <c r="D45" s="62">
        <v>12</v>
      </c>
      <c r="E45" s="62">
        <v>18</v>
      </c>
      <c r="F45" s="62">
        <v>84</v>
      </c>
      <c r="G45" s="63">
        <f>SUM(Tabell14[[#This Row],[DCI, antal*]]/Tabell14[[#This Row],[CAN, antal]])</f>
        <v>0.16666666666666666</v>
      </c>
    </row>
    <row r="46" spans="1:7" ht="14.5">
      <c r="A46" s="61" t="s">
        <v>16</v>
      </c>
      <c r="B46" s="61">
        <v>2009</v>
      </c>
      <c r="C46" s="62">
        <v>87</v>
      </c>
      <c r="D46" s="62">
        <v>14</v>
      </c>
      <c r="E46" s="62">
        <v>15</v>
      </c>
      <c r="F46" s="62">
        <v>101</v>
      </c>
      <c r="G46" s="63">
        <f>SUM(Tabell14[[#This Row],[DCI, antal*]]/Tabell14[[#This Row],[CAN, antal]])</f>
        <v>0.16091954022988506</v>
      </c>
    </row>
    <row r="47" spans="1:7" ht="14.5">
      <c r="A47" s="61" t="s">
        <v>16</v>
      </c>
      <c r="B47" s="61">
        <v>2010</v>
      </c>
      <c r="C47" s="62">
        <v>72</v>
      </c>
      <c r="D47" s="62">
        <v>9</v>
      </c>
      <c r="E47" s="62">
        <v>16</v>
      </c>
      <c r="F47" s="62">
        <v>81</v>
      </c>
      <c r="G47" s="63">
        <f>SUM(Tabell14[[#This Row],[DCI, antal*]]/Tabell14[[#This Row],[CAN, antal]])</f>
        <v>0.125</v>
      </c>
    </row>
    <row r="48" spans="1:7" ht="14.5">
      <c r="A48" s="61" t="s">
        <v>16</v>
      </c>
      <c r="B48" s="61">
        <v>2011</v>
      </c>
      <c r="C48" s="62">
        <v>81</v>
      </c>
      <c r="D48" s="62">
        <v>8</v>
      </c>
      <c r="E48" s="62">
        <v>12</v>
      </c>
      <c r="F48" s="62">
        <v>89</v>
      </c>
      <c r="G48" s="63">
        <f>SUM(Tabell14[[#This Row],[DCI, antal*]]/Tabell14[[#This Row],[CAN, antal]])</f>
        <v>9.8765432098765427E-2</v>
      </c>
    </row>
    <row r="49" spans="1:7" ht="14.5">
      <c r="A49" s="61" t="s">
        <v>16</v>
      </c>
      <c r="B49" s="61">
        <v>2012</v>
      </c>
      <c r="C49" s="62">
        <v>75</v>
      </c>
      <c r="D49" s="62">
        <v>15</v>
      </c>
      <c r="E49" s="62">
        <v>18</v>
      </c>
      <c r="F49" s="62">
        <v>90</v>
      </c>
      <c r="G49" s="63">
        <f>SUM(Tabell14[[#This Row],[DCI, antal*]]/Tabell14[[#This Row],[CAN, antal]])</f>
        <v>0.2</v>
      </c>
    </row>
    <row r="50" spans="1:7" ht="14.5">
      <c r="A50" s="61" t="s">
        <v>16</v>
      </c>
      <c r="B50" s="61">
        <v>2013</v>
      </c>
      <c r="C50" s="62">
        <v>78</v>
      </c>
      <c r="D50" s="62">
        <v>14</v>
      </c>
      <c r="E50" s="62">
        <v>17</v>
      </c>
      <c r="F50" s="62">
        <v>92</v>
      </c>
      <c r="G50" s="63">
        <f>SUM(Tabell14[[#This Row],[DCI, antal*]]/Tabell14[[#This Row],[CAN, antal]])</f>
        <v>0.17948717948717949</v>
      </c>
    </row>
    <row r="51" spans="1:7" ht="14.5">
      <c r="A51" s="61" t="s">
        <v>16</v>
      </c>
      <c r="B51" s="61">
        <v>2014</v>
      </c>
      <c r="C51" s="62">
        <v>78</v>
      </c>
      <c r="D51" s="62">
        <v>10</v>
      </c>
      <c r="E51" s="62">
        <v>13</v>
      </c>
      <c r="F51" s="62">
        <v>88</v>
      </c>
      <c r="G51" s="63">
        <f>SUM(Tabell14[[#This Row],[DCI, antal*]]/Tabell14[[#This Row],[CAN, antal]])</f>
        <v>0.12820512820512819</v>
      </c>
    </row>
    <row r="52" spans="1:7" ht="14.5">
      <c r="A52" s="61" t="s">
        <v>16</v>
      </c>
      <c r="B52" s="61">
        <v>2015</v>
      </c>
      <c r="C52" s="62">
        <v>98</v>
      </c>
      <c r="D52" s="62">
        <v>9</v>
      </c>
      <c r="E52" s="62">
        <v>15</v>
      </c>
      <c r="F52" s="62">
        <v>107</v>
      </c>
      <c r="G52" s="63">
        <f>SUM(Tabell14[[#This Row],[DCI, antal*]]/Tabell14[[#This Row],[CAN, antal]])</f>
        <v>9.1836734693877556E-2</v>
      </c>
    </row>
    <row r="53" spans="1:7" ht="14.5">
      <c r="A53" s="61" t="s">
        <v>16</v>
      </c>
      <c r="B53" s="61">
        <v>2016</v>
      </c>
      <c r="C53" s="62">
        <v>81</v>
      </c>
      <c r="D53" s="62">
        <v>15</v>
      </c>
      <c r="E53" s="62">
        <v>13</v>
      </c>
      <c r="F53" s="62">
        <v>96</v>
      </c>
      <c r="G53" s="63">
        <f>SUM(Tabell14[[#This Row],[DCI, antal*]]/Tabell14[[#This Row],[CAN, antal]])</f>
        <v>0.18518518518518517</v>
      </c>
    </row>
    <row r="54" spans="1:7" ht="14.5">
      <c r="A54" s="61" t="s">
        <v>16</v>
      </c>
      <c r="B54" s="61">
        <v>2017</v>
      </c>
      <c r="C54" s="62">
        <v>84</v>
      </c>
      <c r="D54" s="62">
        <v>10</v>
      </c>
      <c r="E54" s="62">
        <v>13</v>
      </c>
      <c r="F54" s="62">
        <v>94</v>
      </c>
      <c r="G54" s="63">
        <f>SUM(Tabell14[[#This Row],[DCI, antal*]]/Tabell14[[#This Row],[CAN, antal]])</f>
        <v>0.11904761904761904</v>
      </c>
    </row>
    <row r="55" spans="1:7" ht="14.5">
      <c r="A55" s="61" t="s">
        <v>16</v>
      </c>
      <c r="B55" s="61">
        <v>2018</v>
      </c>
      <c r="C55" s="62">
        <v>89</v>
      </c>
      <c r="D55" s="62">
        <v>12</v>
      </c>
      <c r="E55" s="62">
        <v>12</v>
      </c>
      <c r="F55" s="62">
        <v>101</v>
      </c>
      <c r="G55" s="63">
        <f>SUM(Tabell14[[#This Row],[DCI, antal*]]/Tabell14[[#This Row],[CAN, antal]])</f>
        <v>0.1348314606741573</v>
      </c>
    </row>
    <row r="56" spans="1:7" ht="14.5">
      <c r="A56" s="61" t="s">
        <v>16</v>
      </c>
      <c r="B56" s="61">
        <v>2019</v>
      </c>
      <c r="C56" s="62">
        <v>92</v>
      </c>
      <c r="D56" s="62">
        <v>9</v>
      </c>
      <c r="E56" s="62">
        <v>17</v>
      </c>
      <c r="F56" s="62">
        <v>101</v>
      </c>
      <c r="G56" s="63">
        <f>SUM(Tabell14[[#This Row],[DCI, antal*]]/Tabell14[[#This Row],[CAN, antal]])</f>
        <v>9.7826086956521743E-2</v>
      </c>
    </row>
    <row r="57" spans="1:7" ht="14.5">
      <c r="A57" s="61" t="s">
        <v>16</v>
      </c>
      <c r="B57" s="61">
        <v>2020</v>
      </c>
      <c r="C57" s="62">
        <v>95</v>
      </c>
      <c r="D57" s="62">
        <v>8</v>
      </c>
      <c r="E57" s="62">
        <v>16</v>
      </c>
      <c r="F57" s="62">
        <v>103</v>
      </c>
      <c r="G57" s="63">
        <f>SUM(Tabell14[[#This Row],[DCI, antal*]]/Tabell14[[#This Row],[CAN, antal]])</f>
        <v>8.4210526315789472E-2</v>
      </c>
    </row>
    <row r="58" spans="1:7" ht="14.5">
      <c r="A58" s="61" t="s">
        <v>16</v>
      </c>
      <c r="B58" s="61">
        <v>2021</v>
      </c>
      <c r="C58" s="62">
        <v>96</v>
      </c>
      <c r="D58" s="62">
        <v>4</v>
      </c>
      <c r="E58" s="62">
        <v>12</v>
      </c>
      <c r="F58" s="62">
        <v>100</v>
      </c>
      <c r="G58" s="63">
        <f>SUM(Tabell14[[#This Row],[DCI, antal*]]/Tabell14[[#This Row],[CAN, antal]])</f>
        <v>4.1666666666666664E-2</v>
      </c>
    </row>
    <row r="59" spans="1:7" ht="14.5">
      <c r="A59" s="61" t="s">
        <v>16</v>
      </c>
      <c r="B59" s="61">
        <v>2022</v>
      </c>
      <c r="C59" s="62">
        <v>107</v>
      </c>
      <c r="D59" s="62">
        <v>6</v>
      </c>
      <c r="E59" s="62">
        <v>15</v>
      </c>
      <c r="F59" s="62">
        <v>113</v>
      </c>
      <c r="G59" s="63">
        <f>SUM(Tabell14[[#This Row],[DCI, antal*]]/Tabell14[[#This Row],[CAN, antal]])</f>
        <v>5.6074766355140186E-2</v>
      </c>
    </row>
    <row r="60" spans="1:7" ht="14.5">
      <c r="A60" s="61" t="s">
        <v>17</v>
      </c>
      <c r="B60" s="61">
        <v>2005</v>
      </c>
      <c r="C60" s="62">
        <v>2881</v>
      </c>
      <c r="D60" s="62">
        <v>131</v>
      </c>
      <c r="E60" s="62">
        <v>159</v>
      </c>
      <c r="F60" s="62">
        <v>3012</v>
      </c>
      <c r="G60" s="63">
        <f>SUM(Tabell14[[#This Row],[DCI, antal*]]/Tabell14[[#This Row],[CAN, antal]])</f>
        <v>4.5470322804581742E-2</v>
      </c>
    </row>
    <row r="61" spans="1:7" ht="14.5">
      <c r="A61" s="61" t="s">
        <v>17</v>
      </c>
      <c r="B61" s="61">
        <v>2006</v>
      </c>
      <c r="C61" s="62">
        <v>2886</v>
      </c>
      <c r="D61" s="62">
        <v>150</v>
      </c>
      <c r="E61" s="62">
        <v>140</v>
      </c>
      <c r="F61" s="62">
        <v>3036</v>
      </c>
      <c r="G61" s="63">
        <f>SUM(Tabell14[[#This Row],[DCI, antal*]]/Tabell14[[#This Row],[CAN, antal]])</f>
        <v>5.1975051975051978E-2</v>
      </c>
    </row>
    <row r="62" spans="1:7" ht="14.5">
      <c r="A62" s="61" t="s">
        <v>17</v>
      </c>
      <c r="B62" s="61">
        <v>2007</v>
      </c>
      <c r="C62" s="62">
        <v>2914</v>
      </c>
      <c r="D62" s="62">
        <v>114</v>
      </c>
      <c r="E62" s="62">
        <v>145</v>
      </c>
      <c r="F62" s="62">
        <v>3028</v>
      </c>
      <c r="G62" s="63">
        <f>SUM(Tabell14[[#This Row],[DCI, antal*]]/Tabell14[[#This Row],[CAN, antal]])</f>
        <v>3.9121482498284142E-2</v>
      </c>
    </row>
    <row r="63" spans="1:7" ht="14.5">
      <c r="A63" s="61" t="s">
        <v>17</v>
      </c>
      <c r="B63" s="61">
        <v>2008</v>
      </c>
      <c r="C63" s="62">
        <v>2930</v>
      </c>
      <c r="D63" s="62">
        <v>109</v>
      </c>
      <c r="E63" s="62">
        <v>130</v>
      </c>
      <c r="F63" s="62">
        <v>3039</v>
      </c>
      <c r="G63" s="63">
        <f>SUM(Tabell14[[#This Row],[DCI, antal*]]/Tabell14[[#This Row],[CAN, antal]])</f>
        <v>3.720136518771331E-2</v>
      </c>
    </row>
    <row r="64" spans="1:7" ht="14.5">
      <c r="A64" s="61" t="s">
        <v>17</v>
      </c>
      <c r="B64" s="61">
        <v>2009</v>
      </c>
      <c r="C64" s="62">
        <v>2985</v>
      </c>
      <c r="D64" s="62">
        <v>125</v>
      </c>
      <c r="E64" s="62">
        <v>138</v>
      </c>
      <c r="F64" s="62">
        <v>3110</v>
      </c>
      <c r="G64" s="63">
        <f>SUM(Tabell14[[#This Row],[DCI, antal*]]/Tabell14[[#This Row],[CAN, antal]])</f>
        <v>4.1876046901172533E-2</v>
      </c>
    </row>
    <row r="65" spans="1:7" ht="14.5">
      <c r="A65" s="61" t="s">
        <v>17</v>
      </c>
      <c r="B65" s="61">
        <v>2010</v>
      </c>
      <c r="C65" s="62">
        <v>2893</v>
      </c>
      <c r="D65" s="62">
        <v>94</v>
      </c>
      <c r="E65" s="62">
        <v>125</v>
      </c>
      <c r="F65" s="62">
        <v>2987</v>
      </c>
      <c r="G65" s="63">
        <f>SUM(Tabell14[[#This Row],[DCI, antal*]]/Tabell14[[#This Row],[CAN, antal]])</f>
        <v>3.2492222606291046E-2</v>
      </c>
    </row>
    <row r="66" spans="1:7" ht="14.5">
      <c r="A66" s="61" t="s">
        <v>17</v>
      </c>
      <c r="B66" s="61">
        <v>2011</v>
      </c>
      <c r="C66" s="62">
        <v>2862</v>
      </c>
      <c r="D66" s="62">
        <v>100</v>
      </c>
      <c r="E66" s="62">
        <v>112</v>
      </c>
      <c r="F66" s="62">
        <v>2962</v>
      </c>
      <c r="G66" s="63">
        <f>SUM(Tabell14[[#This Row],[DCI, antal*]]/Tabell14[[#This Row],[CAN, antal]])</f>
        <v>3.494060097833683E-2</v>
      </c>
    </row>
    <row r="67" spans="1:7" ht="14.5">
      <c r="A67" s="61" t="s">
        <v>17</v>
      </c>
      <c r="B67" s="61">
        <v>2012</v>
      </c>
      <c r="C67" s="62">
        <v>2909</v>
      </c>
      <c r="D67" s="62">
        <v>77</v>
      </c>
      <c r="E67" s="62">
        <v>108</v>
      </c>
      <c r="F67" s="62">
        <v>2986</v>
      </c>
      <c r="G67" s="63">
        <f>SUM(Tabell14[[#This Row],[DCI, antal*]]/Tabell14[[#This Row],[CAN, antal]])</f>
        <v>2.6469577174286697E-2</v>
      </c>
    </row>
    <row r="68" spans="1:7" ht="14.5">
      <c r="A68" s="61" t="s">
        <v>17</v>
      </c>
      <c r="B68" s="61">
        <v>2013</v>
      </c>
      <c r="C68" s="62">
        <v>2987</v>
      </c>
      <c r="D68" s="62">
        <v>96</v>
      </c>
      <c r="E68" s="62">
        <v>121</v>
      </c>
      <c r="F68" s="62">
        <v>3083</v>
      </c>
      <c r="G68" s="63">
        <f>SUM(Tabell14[[#This Row],[DCI, antal*]]/Tabell14[[#This Row],[CAN, antal]])</f>
        <v>3.2139270170739871E-2</v>
      </c>
    </row>
    <row r="69" spans="1:7" ht="14.5">
      <c r="A69" s="61" t="s">
        <v>17</v>
      </c>
      <c r="B69" s="61">
        <v>2014</v>
      </c>
      <c r="C69" s="62">
        <v>3049</v>
      </c>
      <c r="D69" s="62">
        <v>91</v>
      </c>
      <c r="E69" s="62">
        <v>118</v>
      </c>
      <c r="F69" s="62">
        <v>3140</v>
      </c>
      <c r="G69" s="63">
        <f>SUM(Tabell14[[#This Row],[DCI, antal*]]/Tabell14[[#This Row],[CAN, antal]])</f>
        <v>2.9845851098720892E-2</v>
      </c>
    </row>
    <row r="70" spans="1:7" ht="14.5">
      <c r="A70" s="61" t="s">
        <v>17</v>
      </c>
      <c r="B70" s="61">
        <v>2015</v>
      </c>
      <c r="C70" s="62">
        <v>3076</v>
      </c>
      <c r="D70" s="62">
        <v>68</v>
      </c>
      <c r="E70" s="62">
        <v>80</v>
      </c>
      <c r="F70" s="62">
        <v>3144</v>
      </c>
      <c r="G70" s="63">
        <f>SUM(Tabell14[[#This Row],[DCI, antal*]]/Tabell14[[#This Row],[CAN, antal]])</f>
        <v>2.2106631989596878E-2</v>
      </c>
    </row>
    <row r="71" spans="1:7" ht="14.5">
      <c r="A71" s="61" t="s">
        <v>17</v>
      </c>
      <c r="B71" s="61">
        <v>2016</v>
      </c>
      <c r="C71" s="62">
        <v>3082</v>
      </c>
      <c r="D71" s="62">
        <v>63</v>
      </c>
      <c r="E71" s="62">
        <v>102</v>
      </c>
      <c r="F71" s="62">
        <v>3145</v>
      </c>
      <c r="G71" s="63">
        <f>SUM(Tabell14[[#This Row],[DCI, antal*]]/Tabell14[[#This Row],[CAN, antal]])</f>
        <v>2.0441271901362752E-2</v>
      </c>
    </row>
    <row r="72" spans="1:7" ht="14.5">
      <c r="A72" s="61" t="s">
        <v>17</v>
      </c>
      <c r="B72" s="61">
        <v>2017</v>
      </c>
      <c r="C72" s="62">
        <v>3106</v>
      </c>
      <c r="D72" s="62">
        <v>62</v>
      </c>
      <c r="E72" s="62">
        <v>104</v>
      </c>
      <c r="F72" s="62">
        <v>3168</v>
      </c>
      <c r="G72" s="63">
        <f>SUM(Tabell14[[#This Row],[DCI, antal*]]/Tabell14[[#This Row],[CAN, antal]])</f>
        <v>1.9961365099806824E-2</v>
      </c>
    </row>
    <row r="73" spans="1:7" ht="14.5">
      <c r="A73" s="61" t="s">
        <v>17</v>
      </c>
      <c r="B73" s="61">
        <v>2018</v>
      </c>
      <c r="C73" s="62">
        <v>3029</v>
      </c>
      <c r="D73" s="62">
        <v>68</v>
      </c>
      <c r="E73" s="62">
        <v>92</v>
      </c>
      <c r="F73" s="62">
        <v>3097</v>
      </c>
      <c r="G73" s="63">
        <f>SUM(Tabell14[[#This Row],[DCI, antal*]]/Tabell14[[#This Row],[CAN, antal]])</f>
        <v>2.2449653350940905E-2</v>
      </c>
    </row>
    <row r="74" spans="1:7" ht="14.5">
      <c r="A74" s="61" t="s">
        <v>17</v>
      </c>
      <c r="B74" s="61">
        <v>2019</v>
      </c>
      <c r="C74" s="62">
        <v>3111</v>
      </c>
      <c r="D74" s="62">
        <v>62</v>
      </c>
      <c r="E74" s="62">
        <v>94</v>
      </c>
      <c r="F74" s="62">
        <v>3173</v>
      </c>
      <c r="G74" s="63">
        <f>SUM(Tabell14[[#This Row],[DCI, antal*]]/Tabell14[[#This Row],[CAN, antal]])</f>
        <v>1.9929283188685309E-2</v>
      </c>
    </row>
    <row r="75" spans="1:7" ht="14.5">
      <c r="A75" s="61" t="s">
        <v>17</v>
      </c>
      <c r="B75" s="61">
        <v>2020</v>
      </c>
      <c r="C75" s="62">
        <v>2990</v>
      </c>
      <c r="D75" s="62">
        <v>49</v>
      </c>
      <c r="E75" s="62">
        <v>92</v>
      </c>
      <c r="F75" s="62">
        <v>3039</v>
      </c>
      <c r="G75" s="63">
        <f>SUM(Tabell14[[#This Row],[DCI, antal*]]/Tabell14[[#This Row],[CAN, antal]])</f>
        <v>1.6387959866220735E-2</v>
      </c>
    </row>
    <row r="76" spans="1:7" ht="14.5">
      <c r="A76" s="61" t="s">
        <v>17</v>
      </c>
      <c r="B76" s="61">
        <v>2021</v>
      </c>
      <c r="C76" s="62">
        <v>3098</v>
      </c>
      <c r="D76" s="62">
        <v>54</v>
      </c>
      <c r="E76" s="62">
        <v>85</v>
      </c>
      <c r="F76" s="62">
        <v>3152</v>
      </c>
      <c r="G76" s="63">
        <f>SUM(Tabell14[[#This Row],[DCI, antal*]]/Tabell14[[#This Row],[CAN, antal]])</f>
        <v>1.7430600387346677E-2</v>
      </c>
    </row>
    <row r="77" spans="1:7" ht="14.5">
      <c r="A77" s="61" t="s">
        <v>17</v>
      </c>
      <c r="B77" s="61">
        <v>2022</v>
      </c>
      <c r="C77" s="62">
        <v>2975</v>
      </c>
      <c r="D77" s="62">
        <v>38</v>
      </c>
      <c r="E77" s="62">
        <v>92</v>
      </c>
      <c r="F77" s="62">
        <v>3013</v>
      </c>
      <c r="G77" s="63">
        <f>SUM(Tabell14[[#This Row],[DCI, antal*]]/Tabell14[[#This Row],[CAN, antal]])</f>
        <v>1.2773109243697478E-2</v>
      </c>
    </row>
    <row r="78" spans="1:7" ht="14.5">
      <c r="A78" s="61" t="s">
        <v>18</v>
      </c>
      <c r="B78" s="61">
        <v>2005</v>
      </c>
      <c r="C78" s="62">
        <v>10339</v>
      </c>
      <c r="D78" s="62">
        <v>499</v>
      </c>
      <c r="E78" s="62">
        <v>209</v>
      </c>
      <c r="F78" s="62">
        <v>10838</v>
      </c>
      <c r="G78" s="63">
        <f>SUM(Tabell14[[#This Row],[DCI, antal*]]/Tabell14[[#This Row],[CAN, antal]])</f>
        <v>4.8263855305155236E-2</v>
      </c>
    </row>
    <row r="79" spans="1:7" ht="14.5">
      <c r="A79" s="61" t="s">
        <v>18</v>
      </c>
      <c r="B79" s="61">
        <v>2006</v>
      </c>
      <c r="C79" s="62">
        <v>9849</v>
      </c>
      <c r="D79" s="62">
        <v>558</v>
      </c>
      <c r="E79" s="62">
        <v>202</v>
      </c>
      <c r="F79" s="62">
        <v>10407</v>
      </c>
      <c r="G79" s="63">
        <f>SUM(Tabell14[[#This Row],[DCI, antal*]]/Tabell14[[#This Row],[CAN, antal]])</f>
        <v>5.6655498020103563E-2</v>
      </c>
    </row>
    <row r="80" spans="1:7" ht="14.5">
      <c r="A80" s="61" t="s">
        <v>18</v>
      </c>
      <c r="B80" s="61">
        <v>2007</v>
      </c>
      <c r="C80" s="62">
        <v>9469</v>
      </c>
      <c r="D80" s="62">
        <v>455</v>
      </c>
      <c r="E80" s="62">
        <v>153</v>
      </c>
      <c r="F80" s="62">
        <v>9924</v>
      </c>
      <c r="G80" s="63">
        <f>SUM(Tabell14[[#This Row],[DCI, antal*]]/Tabell14[[#This Row],[CAN, antal]])</f>
        <v>4.8051536593093254E-2</v>
      </c>
    </row>
    <row r="81" spans="1:7" ht="14.5">
      <c r="A81" s="61" t="s">
        <v>18</v>
      </c>
      <c r="B81" s="61">
        <v>2008</v>
      </c>
      <c r="C81" s="62">
        <v>9335</v>
      </c>
      <c r="D81" s="62">
        <v>468</v>
      </c>
      <c r="E81" s="62">
        <v>152</v>
      </c>
      <c r="F81" s="62">
        <v>9803</v>
      </c>
      <c r="G81" s="63">
        <f>SUM(Tabell14[[#This Row],[DCI, antal*]]/Tabell14[[#This Row],[CAN, antal]])</f>
        <v>5.0133904659882163E-2</v>
      </c>
    </row>
    <row r="82" spans="1:7" ht="14.5">
      <c r="A82" s="61" t="s">
        <v>18</v>
      </c>
      <c r="B82" s="61">
        <v>2009</v>
      </c>
      <c r="C82" s="62">
        <v>11109</v>
      </c>
      <c r="D82" s="62">
        <v>419</v>
      </c>
      <c r="E82" s="62">
        <v>162</v>
      </c>
      <c r="F82" s="62">
        <v>11528</v>
      </c>
      <c r="G82" s="63">
        <f>SUM(Tabell14[[#This Row],[DCI, antal*]]/Tabell14[[#This Row],[CAN, antal]])</f>
        <v>3.7717166261589705E-2</v>
      </c>
    </row>
    <row r="83" spans="1:7" ht="14.5">
      <c r="A83" s="61" t="s">
        <v>18</v>
      </c>
      <c r="B83" s="61">
        <v>2010</v>
      </c>
      <c r="C83" s="62">
        <v>10304</v>
      </c>
      <c r="D83" s="62">
        <v>391</v>
      </c>
      <c r="E83" s="62">
        <v>126</v>
      </c>
      <c r="F83" s="62">
        <v>10695</v>
      </c>
      <c r="G83" s="63">
        <f>SUM(Tabell14[[#This Row],[DCI, antal*]]/Tabell14[[#This Row],[CAN, antal]])</f>
        <v>3.7946428571428568E-2</v>
      </c>
    </row>
    <row r="84" spans="1:7" ht="14.5">
      <c r="A84" s="61" t="s">
        <v>18</v>
      </c>
      <c r="B84" s="61">
        <v>2011</v>
      </c>
      <c r="C84" s="62">
        <v>10302</v>
      </c>
      <c r="D84" s="62">
        <v>366</v>
      </c>
      <c r="E84" s="62">
        <v>136</v>
      </c>
      <c r="F84" s="62">
        <v>10668</v>
      </c>
      <c r="G84" s="63">
        <f>SUM(Tabell14[[#This Row],[DCI, antal*]]/Tabell14[[#This Row],[CAN, antal]])</f>
        <v>3.5527082119976704E-2</v>
      </c>
    </row>
    <row r="85" spans="1:7" ht="14.5">
      <c r="A85" s="61" t="s">
        <v>18</v>
      </c>
      <c r="B85" s="61">
        <v>2012</v>
      </c>
      <c r="C85" s="62">
        <v>9615</v>
      </c>
      <c r="D85" s="62">
        <v>366</v>
      </c>
      <c r="E85" s="62">
        <v>113</v>
      </c>
      <c r="F85" s="62">
        <v>9981</v>
      </c>
      <c r="G85" s="63">
        <f>SUM(Tabell14[[#This Row],[DCI, antal*]]/Tabell14[[#This Row],[CAN, antal]])</f>
        <v>3.8065522620904839E-2</v>
      </c>
    </row>
    <row r="86" spans="1:7" ht="14.5">
      <c r="A86" s="61" t="s">
        <v>18</v>
      </c>
      <c r="B86" s="61">
        <v>2013</v>
      </c>
      <c r="C86" s="62">
        <v>10312</v>
      </c>
      <c r="D86" s="62">
        <v>305</v>
      </c>
      <c r="E86" s="62">
        <v>114</v>
      </c>
      <c r="F86" s="62">
        <v>10617</v>
      </c>
      <c r="G86" s="63">
        <f>SUM(Tabell14[[#This Row],[DCI, antal*]]/Tabell14[[#This Row],[CAN, antal]])</f>
        <v>2.9577191621411949E-2</v>
      </c>
    </row>
    <row r="87" spans="1:7" ht="14.5">
      <c r="A87" s="61" t="s">
        <v>18</v>
      </c>
      <c r="B87" s="61">
        <v>2014</v>
      </c>
      <c r="C87" s="62">
        <v>11634</v>
      </c>
      <c r="D87" s="62">
        <v>336</v>
      </c>
      <c r="E87" s="62">
        <v>105</v>
      </c>
      <c r="F87" s="62">
        <v>11970</v>
      </c>
      <c r="G87" s="63">
        <f>SUM(Tabell14[[#This Row],[DCI, antal*]]/Tabell14[[#This Row],[CAN, antal]])</f>
        <v>2.8880866425992781E-2</v>
      </c>
    </row>
    <row r="88" spans="1:7" ht="14.5">
      <c r="A88" s="61" t="s">
        <v>18</v>
      </c>
      <c r="B88" s="61">
        <v>2015</v>
      </c>
      <c r="C88" s="62">
        <v>11041</v>
      </c>
      <c r="D88" s="62">
        <v>293</v>
      </c>
      <c r="E88" s="62">
        <v>126</v>
      </c>
      <c r="F88" s="62">
        <v>11334</v>
      </c>
      <c r="G88" s="63">
        <f>SUM(Tabell14[[#This Row],[DCI, antal*]]/Tabell14[[#This Row],[CAN, antal]])</f>
        <v>2.6537451317815416E-2</v>
      </c>
    </row>
    <row r="89" spans="1:7" ht="14.5">
      <c r="A89" s="61" t="s">
        <v>18</v>
      </c>
      <c r="B89" s="61">
        <v>2016</v>
      </c>
      <c r="C89" s="62">
        <v>11161</v>
      </c>
      <c r="D89" s="62">
        <v>253</v>
      </c>
      <c r="E89" s="62">
        <v>109</v>
      </c>
      <c r="F89" s="62">
        <v>11414</v>
      </c>
      <c r="G89" s="63">
        <f>SUM(Tabell14[[#This Row],[DCI, antal*]]/Tabell14[[#This Row],[CAN, antal]])</f>
        <v>2.2668219693575846E-2</v>
      </c>
    </row>
    <row r="90" spans="1:7" ht="14.5">
      <c r="A90" s="61" t="s">
        <v>18</v>
      </c>
      <c r="B90" s="61">
        <v>2017</v>
      </c>
      <c r="C90" s="62">
        <v>11003</v>
      </c>
      <c r="D90" s="62">
        <v>270</v>
      </c>
      <c r="E90" s="62">
        <v>89</v>
      </c>
      <c r="F90" s="62">
        <v>11273</v>
      </c>
      <c r="G90" s="63">
        <f>SUM(Tabell14[[#This Row],[DCI, antal*]]/Tabell14[[#This Row],[CAN, antal]])</f>
        <v>2.4538762155775697E-2</v>
      </c>
    </row>
    <row r="91" spans="1:7" ht="14.5">
      <c r="A91" s="61" t="s">
        <v>18</v>
      </c>
      <c r="B91" s="61">
        <v>2018</v>
      </c>
      <c r="C91" s="62">
        <v>11518</v>
      </c>
      <c r="D91" s="62">
        <v>250</v>
      </c>
      <c r="E91" s="62">
        <v>104</v>
      </c>
      <c r="F91" s="62">
        <v>11768</v>
      </c>
      <c r="G91" s="63">
        <f>SUM(Tabell14[[#This Row],[DCI, antal*]]/Tabell14[[#This Row],[CAN, antal]])</f>
        <v>2.1705157145337731E-2</v>
      </c>
    </row>
    <row r="92" spans="1:7" ht="14.5">
      <c r="A92" s="61" t="s">
        <v>18</v>
      </c>
      <c r="B92" s="61">
        <v>2019</v>
      </c>
      <c r="C92" s="62">
        <v>11587</v>
      </c>
      <c r="D92" s="62">
        <v>252</v>
      </c>
      <c r="E92" s="62">
        <v>82</v>
      </c>
      <c r="F92" s="62">
        <v>11839</v>
      </c>
      <c r="G92" s="63">
        <f>SUM(Tabell14[[#This Row],[DCI, antal*]]/Tabell14[[#This Row],[CAN, antal]])</f>
        <v>2.1748511262621905E-2</v>
      </c>
    </row>
    <row r="93" spans="1:7" ht="14.5">
      <c r="A93" s="61" t="s">
        <v>18</v>
      </c>
      <c r="B93" s="61">
        <v>2020</v>
      </c>
      <c r="C93" s="62">
        <v>9623</v>
      </c>
      <c r="D93" s="62">
        <v>235</v>
      </c>
      <c r="E93" s="62">
        <v>102</v>
      </c>
      <c r="F93" s="62">
        <v>9858</v>
      </c>
      <c r="G93" s="63">
        <f>SUM(Tabell14[[#This Row],[DCI, antal*]]/Tabell14[[#This Row],[CAN, antal]])</f>
        <v>2.4420658838200146E-2</v>
      </c>
    </row>
    <row r="94" spans="1:7" ht="14.5">
      <c r="A94" s="61" t="s">
        <v>18</v>
      </c>
      <c r="B94" s="61">
        <v>2021</v>
      </c>
      <c r="C94" s="62">
        <v>10796</v>
      </c>
      <c r="D94" s="62">
        <v>165</v>
      </c>
      <c r="E94" s="62">
        <v>93</v>
      </c>
      <c r="F94" s="62">
        <v>10961</v>
      </c>
      <c r="G94" s="63">
        <f>SUM(Tabell14[[#This Row],[DCI, antal*]]/Tabell14[[#This Row],[CAN, antal]])</f>
        <v>1.5283438310485365E-2</v>
      </c>
    </row>
    <row r="95" spans="1:7" ht="14.5">
      <c r="A95" s="61" t="s">
        <v>18</v>
      </c>
      <c r="B95" s="61">
        <v>2022</v>
      </c>
      <c r="C95" s="62">
        <v>12481</v>
      </c>
      <c r="D95" s="62">
        <v>92</v>
      </c>
      <c r="E95" s="62">
        <v>79</v>
      </c>
      <c r="F95" s="62">
        <v>12573</v>
      </c>
      <c r="G95" s="63">
        <f>SUM(Tabell14[[#This Row],[DCI, antal*]]/Tabell14[[#This Row],[CAN, antal]])</f>
        <v>7.371204230430254E-3</v>
      </c>
    </row>
    <row r="96" spans="1:7" ht="14.5">
      <c r="A96" s="61" t="s">
        <v>19</v>
      </c>
      <c r="B96" s="61">
        <v>2005</v>
      </c>
      <c r="C96" s="62">
        <v>3443</v>
      </c>
      <c r="D96" s="62">
        <v>410</v>
      </c>
      <c r="E96" s="62">
        <v>84</v>
      </c>
      <c r="F96" s="62">
        <v>3853</v>
      </c>
      <c r="G96" s="63">
        <f>SUM(Tabell14[[#This Row],[DCI, antal*]]/Tabell14[[#This Row],[CAN, antal]])</f>
        <v>0.11908219575951205</v>
      </c>
    </row>
    <row r="97" spans="1:7" ht="14.5">
      <c r="A97" s="61" t="s">
        <v>19</v>
      </c>
      <c r="B97" s="61">
        <v>2006</v>
      </c>
      <c r="C97" s="62">
        <v>3570</v>
      </c>
      <c r="D97" s="62">
        <v>457</v>
      </c>
      <c r="E97" s="62">
        <v>86</v>
      </c>
      <c r="F97" s="62">
        <v>4027</v>
      </c>
      <c r="G97" s="63">
        <f>SUM(Tabell14[[#This Row],[DCI, antal*]]/Tabell14[[#This Row],[CAN, antal]])</f>
        <v>0.12801120448179271</v>
      </c>
    </row>
    <row r="98" spans="1:7" ht="14.5">
      <c r="A98" s="61" t="s">
        <v>19</v>
      </c>
      <c r="B98" s="61">
        <v>2007</v>
      </c>
      <c r="C98" s="62">
        <v>3535</v>
      </c>
      <c r="D98" s="62">
        <v>387</v>
      </c>
      <c r="E98" s="62">
        <v>96</v>
      </c>
      <c r="F98" s="62">
        <v>3922</v>
      </c>
      <c r="G98" s="63">
        <f>SUM(Tabell14[[#This Row],[DCI, antal*]]/Tabell14[[#This Row],[CAN, antal]])</f>
        <v>0.10947666195190947</v>
      </c>
    </row>
    <row r="99" spans="1:7" ht="14.5">
      <c r="A99" s="61" t="s">
        <v>19</v>
      </c>
      <c r="B99" s="61">
        <v>2008</v>
      </c>
      <c r="C99" s="62">
        <v>3765</v>
      </c>
      <c r="D99" s="62">
        <v>312</v>
      </c>
      <c r="E99" s="62">
        <v>102</v>
      </c>
      <c r="F99" s="62">
        <v>4077</v>
      </c>
      <c r="G99" s="63">
        <f>SUM(Tabell14[[#This Row],[DCI, antal*]]/Tabell14[[#This Row],[CAN, antal]])</f>
        <v>8.2868525896414344E-2</v>
      </c>
    </row>
    <row r="100" spans="1:7" ht="14.5">
      <c r="A100" s="61" t="s">
        <v>19</v>
      </c>
      <c r="B100" s="61">
        <v>2009</v>
      </c>
      <c r="C100" s="62">
        <v>3716</v>
      </c>
      <c r="D100" s="62">
        <v>285</v>
      </c>
      <c r="E100" s="62">
        <v>78</v>
      </c>
      <c r="F100" s="62">
        <v>4001</v>
      </c>
      <c r="G100" s="63">
        <f>SUM(Tabell14[[#This Row],[DCI, antal*]]/Tabell14[[#This Row],[CAN, antal]])</f>
        <v>7.6695371367061352E-2</v>
      </c>
    </row>
    <row r="101" spans="1:7" ht="14.5">
      <c r="A101" s="61" t="s">
        <v>19</v>
      </c>
      <c r="B101" s="61">
        <v>2010</v>
      </c>
      <c r="C101" s="62">
        <v>3957</v>
      </c>
      <c r="D101" s="62">
        <v>294</v>
      </c>
      <c r="E101" s="62">
        <v>95</v>
      </c>
      <c r="F101" s="62">
        <v>4251</v>
      </c>
      <c r="G101" s="63">
        <f>SUM(Tabell14[[#This Row],[DCI, antal*]]/Tabell14[[#This Row],[CAN, antal]])</f>
        <v>7.429871114480667E-2</v>
      </c>
    </row>
    <row r="102" spans="1:7" ht="14.5">
      <c r="A102" s="61" t="s">
        <v>19</v>
      </c>
      <c r="B102" s="61">
        <v>2011</v>
      </c>
      <c r="C102" s="62">
        <v>3971</v>
      </c>
      <c r="D102" s="62">
        <v>267</v>
      </c>
      <c r="E102" s="62">
        <v>75</v>
      </c>
      <c r="F102" s="62">
        <v>4238</v>
      </c>
      <c r="G102" s="63">
        <f>SUM(Tabell14[[#This Row],[DCI, antal*]]/Tabell14[[#This Row],[CAN, antal]])</f>
        <v>6.7237471669604629E-2</v>
      </c>
    </row>
    <row r="103" spans="1:7" ht="14.5">
      <c r="A103" s="61" t="s">
        <v>19</v>
      </c>
      <c r="B103" s="61">
        <v>2012</v>
      </c>
      <c r="C103" s="62">
        <v>4036</v>
      </c>
      <c r="D103" s="62">
        <v>252</v>
      </c>
      <c r="E103" s="62">
        <v>88</v>
      </c>
      <c r="F103" s="62">
        <v>4288</v>
      </c>
      <c r="G103" s="63">
        <f>SUM(Tabell14[[#This Row],[DCI, antal*]]/Tabell14[[#This Row],[CAN, antal]])</f>
        <v>6.2438057482656094E-2</v>
      </c>
    </row>
    <row r="104" spans="1:7" ht="14.5">
      <c r="A104" s="61" t="s">
        <v>19</v>
      </c>
      <c r="B104" s="61">
        <v>2013</v>
      </c>
      <c r="C104" s="62">
        <v>4222</v>
      </c>
      <c r="D104" s="62">
        <v>257</v>
      </c>
      <c r="E104" s="62">
        <v>86</v>
      </c>
      <c r="F104" s="62">
        <v>4479</v>
      </c>
      <c r="G104" s="63">
        <f>SUM(Tabell14[[#This Row],[DCI, antal*]]/Tabell14[[#This Row],[CAN, antal]])</f>
        <v>6.0871624822359069E-2</v>
      </c>
    </row>
    <row r="105" spans="1:7" ht="14.5">
      <c r="A105" s="61" t="s">
        <v>19</v>
      </c>
      <c r="B105" s="61">
        <v>2014</v>
      </c>
      <c r="C105" s="62">
        <v>4368</v>
      </c>
      <c r="D105" s="62">
        <v>244</v>
      </c>
      <c r="E105" s="62">
        <v>90</v>
      </c>
      <c r="F105" s="62">
        <v>4612</v>
      </c>
      <c r="G105" s="63">
        <f>SUM(Tabell14[[#This Row],[DCI, antal*]]/Tabell14[[#This Row],[CAN, antal]])</f>
        <v>5.5860805860805864E-2</v>
      </c>
    </row>
    <row r="106" spans="1:7" ht="14.5">
      <c r="A106" s="61" t="s">
        <v>19</v>
      </c>
      <c r="B106" s="61">
        <v>2015</v>
      </c>
      <c r="C106" s="62">
        <v>4424</v>
      </c>
      <c r="D106" s="62">
        <v>246</v>
      </c>
      <c r="E106" s="62">
        <v>91</v>
      </c>
      <c r="F106" s="62">
        <v>4670</v>
      </c>
      <c r="G106" s="63">
        <f>SUM(Tabell14[[#This Row],[DCI, antal*]]/Tabell14[[#This Row],[CAN, antal]])</f>
        <v>5.5605786618444848E-2</v>
      </c>
    </row>
    <row r="107" spans="1:7" ht="14.5">
      <c r="A107" s="61" t="s">
        <v>19</v>
      </c>
      <c r="B107" s="61">
        <v>2016</v>
      </c>
      <c r="C107" s="62">
        <v>4698</v>
      </c>
      <c r="D107" s="62">
        <v>194</v>
      </c>
      <c r="E107" s="62">
        <v>77</v>
      </c>
      <c r="F107" s="62">
        <v>4892</v>
      </c>
      <c r="G107" s="63">
        <f>SUM(Tabell14[[#This Row],[DCI, antal*]]/Tabell14[[#This Row],[CAN, antal]])</f>
        <v>4.1294167730949342E-2</v>
      </c>
    </row>
    <row r="108" spans="1:7" ht="14.5">
      <c r="A108" s="61" t="s">
        <v>19</v>
      </c>
      <c r="B108" s="61">
        <v>2017</v>
      </c>
      <c r="C108" s="62">
        <v>4804</v>
      </c>
      <c r="D108" s="62">
        <v>196</v>
      </c>
      <c r="E108" s="62">
        <v>77</v>
      </c>
      <c r="F108" s="62">
        <v>5000</v>
      </c>
      <c r="G108" s="63">
        <f>SUM(Tabell14[[#This Row],[DCI, antal*]]/Tabell14[[#This Row],[CAN, antal]])</f>
        <v>4.0799333888426312E-2</v>
      </c>
    </row>
    <row r="109" spans="1:7" ht="14.5">
      <c r="A109" s="61" t="s">
        <v>19</v>
      </c>
      <c r="B109" s="61">
        <v>2018</v>
      </c>
      <c r="C109" s="62">
        <v>4591</v>
      </c>
      <c r="D109" s="62">
        <v>185</v>
      </c>
      <c r="E109" s="62">
        <v>84</v>
      </c>
      <c r="F109" s="62">
        <v>4776</v>
      </c>
      <c r="G109" s="63">
        <f>SUM(Tabell14[[#This Row],[DCI, antal*]]/Tabell14[[#This Row],[CAN, antal]])</f>
        <v>4.0296231757786974E-2</v>
      </c>
    </row>
    <row r="110" spans="1:7" ht="14.5">
      <c r="A110" s="61" t="s">
        <v>19</v>
      </c>
      <c r="B110" s="61">
        <v>2019</v>
      </c>
      <c r="C110" s="62">
        <v>4944</v>
      </c>
      <c r="D110" s="62">
        <v>144</v>
      </c>
      <c r="E110" s="62">
        <v>81</v>
      </c>
      <c r="F110" s="62">
        <v>5088</v>
      </c>
      <c r="G110" s="63">
        <f>SUM(Tabell14[[#This Row],[DCI, antal*]]/Tabell14[[#This Row],[CAN, antal]])</f>
        <v>2.9126213592233011E-2</v>
      </c>
    </row>
    <row r="111" spans="1:7" ht="14.5">
      <c r="A111" s="61" t="s">
        <v>19</v>
      </c>
      <c r="B111" s="61">
        <v>2020</v>
      </c>
      <c r="C111" s="62">
        <v>4636</v>
      </c>
      <c r="D111" s="62">
        <v>144</v>
      </c>
      <c r="E111" s="62">
        <v>94</v>
      </c>
      <c r="F111" s="62">
        <v>4780</v>
      </c>
      <c r="G111" s="63">
        <f>SUM(Tabell14[[#This Row],[DCI, antal*]]/Tabell14[[#This Row],[CAN, antal]])</f>
        <v>3.1061259706643658E-2</v>
      </c>
    </row>
    <row r="112" spans="1:7" ht="14.5">
      <c r="A112" s="61" t="s">
        <v>19</v>
      </c>
      <c r="B112" s="61">
        <v>2021</v>
      </c>
      <c r="C112" s="62">
        <v>4952</v>
      </c>
      <c r="D112" s="62">
        <v>132</v>
      </c>
      <c r="E112" s="62">
        <v>78</v>
      </c>
      <c r="F112" s="62">
        <v>5084</v>
      </c>
      <c r="G112" s="63">
        <f>SUM(Tabell14[[#This Row],[DCI, antal*]]/Tabell14[[#This Row],[CAN, antal]])</f>
        <v>2.665589660743134E-2</v>
      </c>
    </row>
    <row r="113" spans="1:7" ht="14.5">
      <c r="A113" s="61" t="s">
        <v>19</v>
      </c>
      <c r="B113" s="61">
        <v>2022</v>
      </c>
      <c r="C113" s="62">
        <v>4836</v>
      </c>
      <c r="D113" s="62">
        <v>99</v>
      </c>
      <c r="E113" s="62">
        <v>77</v>
      </c>
      <c r="F113" s="62">
        <v>4935</v>
      </c>
      <c r="G113" s="63">
        <f>SUM(Tabell14[[#This Row],[DCI, antal*]]/Tabell14[[#This Row],[CAN, antal]])</f>
        <v>2.0471464019851116E-2</v>
      </c>
    </row>
    <row r="114" spans="1:7" ht="14.5">
      <c r="A114" s="61" t="s">
        <v>20</v>
      </c>
      <c r="B114" s="61">
        <v>2005</v>
      </c>
      <c r="C114" s="62">
        <v>867</v>
      </c>
      <c r="D114" s="62">
        <v>20</v>
      </c>
      <c r="E114" s="62">
        <v>16</v>
      </c>
      <c r="F114" s="62">
        <v>887</v>
      </c>
      <c r="G114" s="63">
        <f>SUM(Tabell14[[#This Row],[DCI, antal*]]/Tabell14[[#This Row],[CAN, antal]])</f>
        <v>2.306805074971165E-2</v>
      </c>
    </row>
    <row r="115" spans="1:7" ht="14.5">
      <c r="A115" s="61" t="s">
        <v>20</v>
      </c>
      <c r="B115" s="61">
        <v>2006</v>
      </c>
      <c r="C115" s="62">
        <v>865</v>
      </c>
      <c r="D115" s="62">
        <v>29</v>
      </c>
      <c r="E115" s="62">
        <v>13</v>
      </c>
      <c r="F115" s="62">
        <v>894</v>
      </c>
      <c r="G115" s="63">
        <f>SUM(Tabell14[[#This Row],[DCI, antal*]]/Tabell14[[#This Row],[CAN, antal]])</f>
        <v>3.3526011560693639E-2</v>
      </c>
    </row>
    <row r="116" spans="1:7" ht="14.5">
      <c r="A116" s="61" t="s">
        <v>20</v>
      </c>
      <c r="B116" s="61">
        <v>2007</v>
      </c>
      <c r="C116" s="62">
        <v>901</v>
      </c>
      <c r="D116" s="62">
        <v>31</v>
      </c>
      <c r="E116" s="62">
        <v>12</v>
      </c>
      <c r="F116" s="62">
        <v>932</v>
      </c>
      <c r="G116" s="63">
        <f>SUM(Tabell14[[#This Row],[DCI, antal*]]/Tabell14[[#This Row],[CAN, antal]])</f>
        <v>3.4406215316315207E-2</v>
      </c>
    </row>
    <row r="117" spans="1:7" ht="14.5">
      <c r="A117" s="61" t="s">
        <v>20</v>
      </c>
      <c r="B117" s="61">
        <v>2008</v>
      </c>
      <c r="C117" s="62">
        <v>979</v>
      </c>
      <c r="D117" s="62">
        <v>17</v>
      </c>
      <c r="E117" s="62">
        <v>16</v>
      </c>
      <c r="F117" s="62">
        <v>996</v>
      </c>
      <c r="G117" s="63">
        <f>SUM(Tabell14[[#This Row],[DCI, antal*]]/Tabell14[[#This Row],[CAN, antal]])</f>
        <v>1.7364657814096015E-2</v>
      </c>
    </row>
    <row r="118" spans="1:7" ht="14.5">
      <c r="A118" s="61" t="s">
        <v>20</v>
      </c>
      <c r="B118" s="61">
        <v>2009</v>
      </c>
      <c r="C118" s="62">
        <v>957</v>
      </c>
      <c r="D118" s="62">
        <v>19</v>
      </c>
      <c r="E118" s="62">
        <v>9</v>
      </c>
      <c r="F118" s="62">
        <v>976</v>
      </c>
      <c r="G118" s="63">
        <f>SUM(Tabell14[[#This Row],[DCI, antal*]]/Tabell14[[#This Row],[CAN, antal]])</f>
        <v>1.9853709508881923E-2</v>
      </c>
    </row>
    <row r="119" spans="1:7" ht="14.5">
      <c r="A119" s="61" t="s">
        <v>20</v>
      </c>
      <c r="B119" s="61">
        <v>2010</v>
      </c>
      <c r="C119" s="62">
        <v>1008</v>
      </c>
      <c r="D119" s="62">
        <v>18</v>
      </c>
      <c r="E119" s="62">
        <v>12</v>
      </c>
      <c r="F119" s="62">
        <v>1026</v>
      </c>
      <c r="G119" s="63">
        <f>SUM(Tabell14[[#This Row],[DCI, antal*]]/Tabell14[[#This Row],[CAN, antal]])</f>
        <v>1.7857142857142856E-2</v>
      </c>
    </row>
    <row r="120" spans="1:7" ht="14.5">
      <c r="A120" s="61" t="s">
        <v>20</v>
      </c>
      <c r="B120" s="61">
        <v>2011</v>
      </c>
      <c r="C120" s="62">
        <v>1069</v>
      </c>
      <c r="D120" s="62">
        <v>9</v>
      </c>
      <c r="E120" s="62">
        <v>9</v>
      </c>
      <c r="F120" s="62">
        <v>1078</v>
      </c>
      <c r="G120" s="63">
        <f>SUM(Tabell14[[#This Row],[DCI, antal*]]/Tabell14[[#This Row],[CAN, antal]])</f>
        <v>8.4190832553788595E-3</v>
      </c>
    </row>
    <row r="121" spans="1:7" ht="14.5">
      <c r="A121" s="61" t="s">
        <v>20</v>
      </c>
      <c r="B121" s="61">
        <v>2012</v>
      </c>
      <c r="C121" s="62">
        <v>1106</v>
      </c>
      <c r="D121" s="62">
        <v>12</v>
      </c>
      <c r="E121" s="62">
        <v>12</v>
      </c>
      <c r="F121" s="62">
        <v>1118</v>
      </c>
      <c r="G121" s="63">
        <f>SUM(Tabell14[[#This Row],[DCI, antal*]]/Tabell14[[#This Row],[CAN, antal]])</f>
        <v>1.0849909584086799E-2</v>
      </c>
    </row>
    <row r="122" spans="1:7" ht="14.5">
      <c r="A122" s="61" t="s">
        <v>20</v>
      </c>
      <c r="B122" s="61">
        <v>2013</v>
      </c>
      <c r="C122" s="62">
        <v>1128</v>
      </c>
      <c r="D122" s="62">
        <v>11</v>
      </c>
      <c r="E122" s="62">
        <v>11</v>
      </c>
      <c r="F122" s="62">
        <v>1139</v>
      </c>
      <c r="G122" s="63">
        <f>SUM(Tabell14[[#This Row],[DCI, antal*]]/Tabell14[[#This Row],[CAN, antal]])</f>
        <v>9.7517730496453903E-3</v>
      </c>
    </row>
    <row r="123" spans="1:7" ht="14.5">
      <c r="A123" s="61" t="s">
        <v>20</v>
      </c>
      <c r="B123" s="61">
        <v>2014</v>
      </c>
      <c r="C123" s="62">
        <v>1239</v>
      </c>
      <c r="D123" s="62">
        <v>16</v>
      </c>
      <c r="E123" s="62">
        <v>2</v>
      </c>
      <c r="F123" s="62">
        <v>1255</v>
      </c>
      <c r="G123" s="63">
        <f>SUM(Tabell14[[#This Row],[DCI, antal*]]/Tabell14[[#This Row],[CAN, antal]])</f>
        <v>1.29136400322841E-2</v>
      </c>
    </row>
    <row r="124" spans="1:7" ht="14.5">
      <c r="A124" s="61" t="s">
        <v>20</v>
      </c>
      <c r="B124" s="61">
        <v>2015</v>
      </c>
      <c r="C124" s="62">
        <v>1200</v>
      </c>
      <c r="D124" s="62">
        <v>18</v>
      </c>
      <c r="E124" s="62">
        <v>16</v>
      </c>
      <c r="F124" s="62">
        <v>1218</v>
      </c>
      <c r="G124" s="63">
        <f>SUM(Tabell14[[#This Row],[DCI, antal*]]/Tabell14[[#This Row],[CAN, antal]])</f>
        <v>1.4999999999999999E-2</v>
      </c>
    </row>
    <row r="125" spans="1:7" ht="14.5">
      <c r="A125" s="61" t="s">
        <v>20</v>
      </c>
      <c r="B125" s="61">
        <v>2016</v>
      </c>
      <c r="C125" s="62">
        <v>1299</v>
      </c>
      <c r="D125" s="62">
        <v>17</v>
      </c>
      <c r="E125" s="62">
        <v>17</v>
      </c>
      <c r="F125" s="62">
        <v>1316</v>
      </c>
      <c r="G125" s="63">
        <f>SUM(Tabell14[[#This Row],[DCI, antal*]]/Tabell14[[#This Row],[CAN, antal]])</f>
        <v>1.3086989992301771E-2</v>
      </c>
    </row>
    <row r="126" spans="1:7" ht="14.5">
      <c r="A126" s="61" t="s">
        <v>20</v>
      </c>
      <c r="B126" s="61">
        <v>2017</v>
      </c>
      <c r="C126" s="62">
        <v>1233</v>
      </c>
      <c r="D126" s="62">
        <v>10</v>
      </c>
      <c r="E126" s="62">
        <v>19</v>
      </c>
      <c r="F126" s="62">
        <v>1243</v>
      </c>
      <c r="G126" s="63">
        <f>SUM(Tabell14[[#This Row],[DCI, antal*]]/Tabell14[[#This Row],[CAN, antal]])</f>
        <v>8.1103000811030002E-3</v>
      </c>
    </row>
    <row r="127" spans="1:7" ht="14.5">
      <c r="A127" s="61" t="s">
        <v>20</v>
      </c>
      <c r="B127" s="61">
        <v>2018</v>
      </c>
      <c r="C127" s="62">
        <v>1277</v>
      </c>
      <c r="D127" s="62">
        <v>13</v>
      </c>
      <c r="E127" s="62">
        <v>13</v>
      </c>
      <c r="F127" s="62">
        <v>1290</v>
      </c>
      <c r="G127" s="63">
        <f>SUM(Tabell14[[#This Row],[DCI, antal*]]/Tabell14[[#This Row],[CAN, antal]])</f>
        <v>1.0180109631949883E-2</v>
      </c>
    </row>
    <row r="128" spans="1:7" ht="14.5">
      <c r="A128" s="61" t="s">
        <v>20</v>
      </c>
      <c r="B128" s="61">
        <v>2019</v>
      </c>
      <c r="C128" s="62">
        <v>1368</v>
      </c>
      <c r="D128" s="62">
        <v>16</v>
      </c>
      <c r="E128" s="62">
        <v>11</v>
      </c>
      <c r="F128" s="62">
        <v>1384</v>
      </c>
      <c r="G128" s="63">
        <f>SUM(Tabell14[[#This Row],[DCI, antal*]]/Tabell14[[#This Row],[CAN, antal]])</f>
        <v>1.1695906432748537E-2</v>
      </c>
    </row>
    <row r="129" spans="1:7" ht="14.5">
      <c r="A129" s="61" t="s">
        <v>20</v>
      </c>
      <c r="B129" s="61">
        <v>2020</v>
      </c>
      <c r="C129" s="62">
        <v>1406</v>
      </c>
      <c r="D129" s="62">
        <v>5</v>
      </c>
      <c r="E129" s="62">
        <v>11</v>
      </c>
      <c r="F129" s="62">
        <v>1411</v>
      </c>
      <c r="G129" s="63">
        <f>SUM(Tabell14[[#This Row],[DCI, antal*]]/Tabell14[[#This Row],[CAN, antal]])</f>
        <v>3.5561877667140826E-3</v>
      </c>
    </row>
    <row r="130" spans="1:7" ht="14.5">
      <c r="A130" s="61" t="s">
        <v>20</v>
      </c>
      <c r="B130" s="61">
        <v>2021</v>
      </c>
      <c r="C130" s="62">
        <v>1418</v>
      </c>
      <c r="D130" s="62">
        <v>13</v>
      </c>
      <c r="E130" s="62">
        <v>9</v>
      </c>
      <c r="F130" s="62">
        <v>1431</v>
      </c>
      <c r="G130" s="63">
        <f>SUM(Tabell14[[#This Row],[DCI, antal*]]/Tabell14[[#This Row],[CAN, antal]])</f>
        <v>9.1678420310296188E-3</v>
      </c>
    </row>
    <row r="131" spans="1:7" ht="14.5">
      <c r="A131" s="61" t="s">
        <v>20</v>
      </c>
      <c r="B131" s="61">
        <v>2022</v>
      </c>
      <c r="C131" s="62">
        <v>1467</v>
      </c>
      <c r="D131" s="62">
        <v>7</v>
      </c>
      <c r="E131" s="62">
        <v>10</v>
      </c>
      <c r="F131" s="62">
        <v>1474</v>
      </c>
      <c r="G131" s="63">
        <f>SUM(Tabell14[[#This Row],[DCI, antal*]]/Tabell14[[#This Row],[CAN, antal]])</f>
        <v>4.7716428084526247E-3</v>
      </c>
    </row>
    <row r="132" spans="1:7" ht="14.5">
      <c r="A132" s="61" t="s">
        <v>21</v>
      </c>
      <c r="B132" s="61">
        <v>2005</v>
      </c>
      <c r="C132" s="62">
        <v>9243</v>
      </c>
      <c r="D132" s="62">
        <v>1324</v>
      </c>
      <c r="E132" s="62">
        <v>656</v>
      </c>
      <c r="F132" s="62">
        <v>10567</v>
      </c>
      <c r="G132" s="63">
        <f>SUM(Tabell14[[#This Row],[DCI, antal*]]/Tabell14[[#This Row],[CAN, antal]])</f>
        <v>0.14324353564859893</v>
      </c>
    </row>
    <row r="133" spans="1:7" ht="14.5">
      <c r="A133" s="61" t="s">
        <v>21</v>
      </c>
      <c r="B133" s="61">
        <v>2006</v>
      </c>
      <c r="C133" s="62">
        <v>9214</v>
      </c>
      <c r="D133" s="62">
        <v>1546</v>
      </c>
      <c r="E133" s="62">
        <v>644</v>
      </c>
      <c r="F133" s="62">
        <v>10760</v>
      </c>
      <c r="G133" s="63">
        <f>SUM(Tabell14[[#This Row],[DCI, antal*]]/Tabell14[[#This Row],[CAN, antal]])</f>
        <v>0.16778814846971998</v>
      </c>
    </row>
    <row r="134" spans="1:7" ht="14.5">
      <c r="A134" s="61" t="s">
        <v>21</v>
      </c>
      <c r="B134" s="61">
        <v>2007</v>
      </c>
      <c r="C134" s="62">
        <v>9478</v>
      </c>
      <c r="D134" s="62">
        <v>1447</v>
      </c>
      <c r="E134" s="62">
        <v>616</v>
      </c>
      <c r="F134" s="62">
        <v>10925</v>
      </c>
      <c r="G134" s="63">
        <f>SUM(Tabell14[[#This Row],[DCI, antal*]]/Tabell14[[#This Row],[CAN, antal]])</f>
        <v>0.15266933952310613</v>
      </c>
    </row>
    <row r="135" spans="1:7" ht="14.5">
      <c r="A135" s="61" t="s">
        <v>21</v>
      </c>
      <c r="B135" s="61">
        <v>2008</v>
      </c>
      <c r="C135" s="62">
        <v>9411</v>
      </c>
      <c r="D135" s="62">
        <v>1556</v>
      </c>
      <c r="E135" s="62">
        <v>582</v>
      </c>
      <c r="F135" s="62">
        <v>10967</v>
      </c>
      <c r="G135" s="63">
        <f>SUM(Tabell14[[#This Row],[DCI, antal*]]/Tabell14[[#This Row],[CAN, antal]])</f>
        <v>0.16533843374774201</v>
      </c>
    </row>
    <row r="136" spans="1:7" ht="14.5">
      <c r="A136" s="61" t="s">
        <v>21</v>
      </c>
      <c r="B136" s="61">
        <v>2009</v>
      </c>
      <c r="C136" s="62">
        <v>9848</v>
      </c>
      <c r="D136" s="62">
        <v>1452</v>
      </c>
      <c r="E136" s="62">
        <v>579</v>
      </c>
      <c r="F136" s="62">
        <v>11300</v>
      </c>
      <c r="G136" s="63">
        <f>SUM(Tabell14[[#This Row],[DCI, antal*]]/Tabell14[[#This Row],[CAN, antal]])</f>
        <v>0.14744110479285133</v>
      </c>
    </row>
    <row r="137" spans="1:7" ht="14.5">
      <c r="A137" s="61" t="s">
        <v>21</v>
      </c>
      <c r="B137" s="61">
        <v>2010</v>
      </c>
      <c r="C137" s="62">
        <v>9934</v>
      </c>
      <c r="D137" s="62">
        <v>1457</v>
      </c>
      <c r="E137" s="62">
        <v>509</v>
      </c>
      <c r="F137" s="62">
        <v>11391</v>
      </c>
      <c r="G137" s="63">
        <f>SUM(Tabell14[[#This Row],[DCI, antal*]]/Tabell14[[#This Row],[CAN, antal]])</f>
        <v>0.14666800885846587</v>
      </c>
    </row>
    <row r="138" spans="1:7" ht="14.5">
      <c r="A138" s="61" t="s">
        <v>21</v>
      </c>
      <c r="B138" s="61">
        <v>2011</v>
      </c>
      <c r="C138" s="62">
        <v>10173</v>
      </c>
      <c r="D138" s="62">
        <v>1378</v>
      </c>
      <c r="E138" s="62">
        <v>515</v>
      </c>
      <c r="F138" s="62">
        <v>11551</v>
      </c>
      <c r="G138" s="63">
        <f>SUM(Tabell14[[#This Row],[DCI, antal*]]/Tabell14[[#This Row],[CAN, antal]])</f>
        <v>0.13545660080605523</v>
      </c>
    </row>
    <row r="139" spans="1:7" ht="14.5">
      <c r="A139" s="61" t="s">
        <v>21</v>
      </c>
      <c r="B139" s="61">
        <v>2012</v>
      </c>
      <c r="C139" s="62">
        <v>10183</v>
      </c>
      <c r="D139" s="62">
        <v>1356</v>
      </c>
      <c r="E139" s="62">
        <v>494</v>
      </c>
      <c r="F139" s="62">
        <v>11539</v>
      </c>
      <c r="G139" s="63">
        <f>SUM(Tabell14[[#This Row],[DCI, antal*]]/Tabell14[[#This Row],[CAN, antal]])</f>
        <v>0.13316311499558087</v>
      </c>
    </row>
    <row r="140" spans="1:7" ht="14.5">
      <c r="A140" s="61" t="s">
        <v>21</v>
      </c>
      <c r="B140" s="61">
        <v>2013</v>
      </c>
      <c r="C140" s="62">
        <v>10756</v>
      </c>
      <c r="D140" s="62">
        <v>1345</v>
      </c>
      <c r="E140" s="62">
        <v>525</v>
      </c>
      <c r="F140" s="62">
        <v>12101</v>
      </c>
      <c r="G140" s="63">
        <f>SUM(Tabell14[[#This Row],[DCI, antal*]]/Tabell14[[#This Row],[CAN, antal]])</f>
        <v>0.12504648568240981</v>
      </c>
    </row>
    <row r="141" spans="1:7" ht="14.5">
      <c r="A141" s="61" t="s">
        <v>21</v>
      </c>
      <c r="B141" s="61">
        <v>2014</v>
      </c>
      <c r="C141" s="62">
        <v>10890</v>
      </c>
      <c r="D141" s="62">
        <v>1339</v>
      </c>
      <c r="E141" s="62">
        <v>496</v>
      </c>
      <c r="F141" s="62">
        <v>12229</v>
      </c>
      <c r="G141" s="63">
        <f>SUM(Tabell14[[#This Row],[DCI, antal*]]/Tabell14[[#This Row],[CAN, antal]])</f>
        <v>0.12295684113865932</v>
      </c>
    </row>
    <row r="142" spans="1:7" ht="14.5">
      <c r="A142" s="61" t="s">
        <v>21</v>
      </c>
      <c r="B142" s="61">
        <v>2015</v>
      </c>
      <c r="C142" s="62">
        <v>11209</v>
      </c>
      <c r="D142" s="62">
        <v>1299</v>
      </c>
      <c r="E142" s="62">
        <v>482</v>
      </c>
      <c r="F142" s="62">
        <v>12508</v>
      </c>
      <c r="G142" s="63">
        <f>SUM(Tabell14[[#This Row],[DCI, antal*]]/Tabell14[[#This Row],[CAN, antal]])</f>
        <v>0.11588901775359087</v>
      </c>
    </row>
    <row r="143" spans="1:7" ht="14.5">
      <c r="A143" s="61" t="s">
        <v>21</v>
      </c>
      <c r="B143" s="61">
        <v>2016</v>
      </c>
      <c r="C143" s="62">
        <v>11725</v>
      </c>
      <c r="D143" s="62">
        <v>1292</v>
      </c>
      <c r="E143" s="62">
        <v>432</v>
      </c>
      <c r="F143" s="62">
        <v>13017</v>
      </c>
      <c r="G143" s="63">
        <f>SUM(Tabell14[[#This Row],[DCI, antal*]]/Tabell14[[#This Row],[CAN, antal]])</f>
        <v>0.11019189765458422</v>
      </c>
    </row>
    <row r="144" spans="1:7" ht="14.5">
      <c r="A144" s="61" t="s">
        <v>21</v>
      </c>
      <c r="B144" s="61">
        <v>2017</v>
      </c>
      <c r="C144" s="62">
        <v>11864</v>
      </c>
      <c r="D144" s="62">
        <v>1265</v>
      </c>
      <c r="E144" s="62">
        <v>438</v>
      </c>
      <c r="F144" s="62">
        <v>13129</v>
      </c>
      <c r="G144" s="63">
        <f>SUM(Tabell14[[#This Row],[DCI, antal*]]/Tabell14[[#This Row],[CAN, antal]])</f>
        <v>0.10662508428860418</v>
      </c>
    </row>
    <row r="145" spans="1:7" ht="14.5">
      <c r="A145" s="61" t="s">
        <v>21</v>
      </c>
      <c r="B145" s="61">
        <v>2018</v>
      </c>
      <c r="C145" s="62">
        <v>11945</v>
      </c>
      <c r="D145" s="62">
        <v>1249</v>
      </c>
      <c r="E145" s="62">
        <v>435</v>
      </c>
      <c r="F145" s="62">
        <v>13194</v>
      </c>
      <c r="G145" s="63">
        <f>SUM(Tabell14[[#This Row],[DCI, antal*]]/Tabell14[[#This Row],[CAN, antal]])</f>
        <v>0.10456257848472164</v>
      </c>
    </row>
    <row r="146" spans="1:7" ht="14.5">
      <c r="A146" s="61" t="s">
        <v>21</v>
      </c>
      <c r="B146" s="61">
        <v>2019</v>
      </c>
      <c r="C146" s="62">
        <v>12645</v>
      </c>
      <c r="D146" s="62">
        <v>1115</v>
      </c>
      <c r="E146" s="62">
        <v>435</v>
      </c>
      <c r="F146" s="62">
        <v>13760</v>
      </c>
      <c r="G146" s="63">
        <f>SUM(Tabell14[[#This Row],[DCI, antal*]]/Tabell14[[#This Row],[CAN, antal]])</f>
        <v>8.8177145116646899E-2</v>
      </c>
    </row>
    <row r="147" spans="1:7" ht="14.5">
      <c r="A147" s="61" t="s">
        <v>21</v>
      </c>
      <c r="B147" s="61">
        <v>2020</v>
      </c>
      <c r="C147" s="62">
        <v>12280</v>
      </c>
      <c r="D147" s="62">
        <v>1180</v>
      </c>
      <c r="E147" s="62">
        <v>513</v>
      </c>
      <c r="F147" s="62">
        <v>13460</v>
      </c>
      <c r="G147" s="63">
        <f>SUM(Tabell14[[#This Row],[DCI, antal*]]/Tabell14[[#This Row],[CAN, antal]])</f>
        <v>9.6091205211726385E-2</v>
      </c>
    </row>
    <row r="148" spans="1:7" ht="14.5">
      <c r="A148" s="61" t="s">
        <v>21</v>
      </c>
      <c r="B148" s="61">
        <v>2021</v>
      </c>
      <c r="C148" s="62">
        <v>13109</v>
      </c>
      <c r="D148" s="62">
        <v>1134</v>
      </c>
      <c r="E148" s="62">
        <v>470</v>
      </c>
      <c r="F148" s="62">
        <v>14243</v>
      </c>
      <c r="G148" s="63">
        <f>SUM(Tabell14[[#This Row],[DCI, antal*]]/Tabell14[[#This Row],[CAN, antal]])</f>
        <v>8.6505454268060111E-2</v>
      </c>
    </row>
    <row r="149" spans="1:7" ht="14.5">
      <c r="A149" s="61" t="s">
        <v>21</v>
      </c>
      <c r="B149" s="61">
        <v>2022</v>
      </c>
      <c r="C149" s="62">
        <v>12947</v>
      </c>
      <c r="D149" s="62">
        <v>850</v>
      </c>
      <c r="E149" s="62">
        <v>418</v>
      </c>
      <c r="F149" s="62">
        <v>13797</v>
      </c>
      <c r="G149" s="63">
        <f>SUM(Tabell14[[#This Row],[DCI, antal*]]/Tabell14[[#This Row],[CAN, antal]])</f>
        <v>6.5652274658221987E-2</v>
      </c>
    </row>
    <row r="150" spans="1:7" ht="14.5">
      <c r="A150" s="61" t="s">
        <v>22</v>
      </c>
      <c r="B150" s="61">
        <v>2005</v>
      </c>
      <c r="C150" s="62">
        <v>422</v>
      </c>
      <c r="D150" s="62">
        <v>83</v>
      </c>
      <c r="E150" s="62">
        <v>41</v>
      </c>
      <c r="F150" s="62">
        <v>505</v>
      </c>
      <c r="G150" s="63">
        <f>SUM(Tabell14[[#This Row],[DCI, antal*]]/Tabell14[[#This Row],[CAN, antal]])</f>
        <v>0.19668246445497631</v>
      </c>
    </row>
    <row r="151" spans="1:7" ht="14.5">
      <c r="A151" s="61" t="s">
        <v>22</v>
      </c>
      <c r="B151" s="61">
        <v>2006</v>
      </c>
      <c r="C151" s="62">
        <v>347</v>
      </c>
      <c r="D151" s="62">
        <v>74</v>
      </c>
      <c r="E151" s="62">
        <v>29</v>
      </c>
      <c r="F151" s="62">
        <v>421</v>
      </c>
      <c r="G151" s="63">
        <f>SUM(Tabell14[[#This Row],[DCI, antal*]]/Tabell14[[#This Row],[CAN, antal]])</f>
        <v>0.2132564841498559</v>
      </c>
    </row>
    <row r="152" spans="1:7" ht="14.5">
      <c r="A152" s="61" t="s">
        <v>22</v>
      </c>
      <c r="B152" s="61">
        <v>2007</v>
      </c>
      <c r="C152" s="62">
        <v>384</v>
      </c>
      <c r="D152" s="62">
        <v>81</v>
      </c>
      <c r="E152" s="62">
        <v>37</v>
      </c>
      <c r="F152" s="62">
        <v>465</v>
      </c>
      <c r="G152" s="63">
        <f>SUM(Tabell14[[#This Row],[DCI, antal*]]/Tabell14[[#This Row],[CAN, antal]])</f>
        <v>0.2109375</v>
      </c>
    </row>
    <row r="153" spans="1:7" ht="14.5">
      <c r="A153" s="61" t="s">
        <v>22</v>
      </c>
      <c r="B153" s="61">
        <v>2008</v>
      </c>
      <c r="C153" s="62">
        <v>418</v>
      </c>
      <c r="D153" s="62">
        <v>91</v>
      </c>
      <c r="E153" s="62">
        <v>41</v>
      </c>
      <c r="F153" s="62">
        <v>509</v>
      </c>
      <c r="G153" s="63">
        <f>SUM(Tabell14[[#This Row],[DCI, antal*]]/Tabell14[[#This Row],[CAN, antal]])</f>
        <v>0.21770334928229665</v>
      </c>
    </row>
    <row r="154" spans="1:7" ht="14.5">
      <c r="A154" s="61" t="s">
        <v>22</v>
      </c>
      <c r="B154" s="61">
        <v>2009</v>
      </c>
      <c r="C154" s="62">
        <v>399</v>
      </c>
      <c r="D154" s="62">
        <v>86</v>
      </c>
      <c r="E154" s="62">
        <v>28</v>
      </c>
      <c r="F154" s="62">
        <v>485</v>
      </c>
      <c r="G154" s="63">
        <f>SUM(Tabell14[[#This Row],[DCI, antal*]]/Tabell14[[#This Row],[CAN, antal]])</f>
        <v>0.21553884711779447</v>
      </c>
    </row>
    <row r="155" spans="1:7" ht="14.5">
      <c r="A155" s="61" t="s">
        <v>22</v>
      </c>
      <c r="B155" s="61">
        <v>2010</v>
      </c>
      <c r="C155" s="62">
        <v>406</v>
      </c>
      <c r="D155" s="62">
        <v>93</v>
      </c>
      <c r="E155" s="62">
        <v>33</v>
      </c>
      <c r="F155" s="62">
        <v>499</v>
      </c>
      <c r="G155" s="63">
        <f>SUM(Tabell14[[#This Row],[DCI, antal*]]/Tabell14[[#This Row],[CAN, antal]])</f>
        <v>0.22906403940886699</v>
      </c>
    </row>
    <row r="156" spans="1:7" ht="14.5">
      <c r="A156" s="61" t="s">
        <v>22</v>
      </c>
      <c r="B156" s="61">
        <v>2011</v>
      </c>
      <c r="C156" s="62">
        <v>435</v>
      </c>
      <c r="D156" s="62">
        <v>98</v>
      </c>
      <c r="E156" s="62">
        <v>16</v>
      </c>
      <c r="F156" s="62">
        <v>533</v>
      </c>
      <c r="G156" s="63">
        <f>SUM(Tabell14[[#This Row],[DCI, antal*]]/Tabell14[[#This Row],[CAN, antal]])</f>
        <v>0.22528735632183908</v>
      </c>
    </row>
    <row r="157" spans="1:7" ht="14.5">
      <c r="A157" s="61" t="s">
        <v>22</v>
      </c>
      <c r="B157" s="61">
        <v>2012</v>
      </c>
      <c r="C157" s="62">
        <v>446</v>
      </c>
      <c r="D157" s="62">
        <v>92</v>
      </c>
      <c r="E157" s="62">
        <v>34</v>
      </c>
      <c r="F157" s="62">
        <v>538</v>
      </c>
      <c r="G157" s="63">
        <f>SUM(Tabell14[[#This Row],[DCI, antal*]]/Tabell14[[#This Row],[CAN, antal]])</f>
        <v>0.20627802690582961</v>
      </c>
    </row>
    <row r="158" spans="1:7" ht="14.5">
      <c r="A158" s="61" t="s">
        <v>22</v>
      </c>
      <c r="B158" s="61">
        <v>2013</v>
      </c>
      <c r="C158" s="62">
        <v>410</v>
      </c>
      <c r="D158" s="62">
        <v>112</v>
      </c>
      <c r="E158" s="62">
        <v>34</v>
      </c>
      <c r="F158" s="62">
        <v>522</v>
      </c>
      <c r="G158" s="63">
        <f>SUM(Tabell14[[#This Row],[DCI, antal*]]/Tabell14[[#This Row],[CAN, antal]])</f>
        <v>0.27317073170731709</v>
      </c>
    </row>
    <row r="159" spans="1:7" ht="14.5">
      <c r="A159" s="61" t="s">
        <v>22</v>
      </c>
      <c r="B159" s="61">
        <v>2014</v>
      </c>
      <c r="C159" s="62">
        <v>434</v>
      </c>
      <c r="D159" s="62">
        <v>87</v>
      </c>
      <c r="E159" s="62">
        <v>39</v>
      </c>
      <c r="F159" s="62">
        <v>521</v>
      </c>
      <c r="G159" s="63">
        <f>SUM(Tabell14[[#This Row],[DCI, antal*]]/Tabell14[[#This Row],[CAN, antal]])</f>
        <v>0.20046082949308755</v>
      </c>
    </row>
    <row r="160" spans="1:7" ht="14.5">
      <c r="A160" s="61" t="s">
        <v>22</v>
      </c>
      <c r="B160" s="61">
        <v>2015</v>
      </c>
      <c r="C160" s="62">
        <v>460</v>
      </c>
      <c r="D160" s="62">
        <v>110</v>
      </c>
      <c r="E160" s="62">
        <v>36</v>
      </c>
      <c r="F160" s="62">
        <v>570</v>
      </c>
      <c r="G160" s="63">
        <f>SUM(Tabell14[[#This Row],[DCI, antal*]]/Tabell14[[#This Row],[CAN, antal]])</f>
        <v>0.2391304347826087</v>
      </c>
    </row>
    <row r="161" spans="1:7" ht="14.5">
      <c r="A161" s="61" t="s">
        <v>22</v>
      </c>
      <c r="B161" s="61">
        <v>2016</v>
      </c>
      <c r="C161" s="62">
        <v>432</v>
      </c>
      <c r="D161" s="62">
        <v>128</v>
      </c>
      <c r="E161" s="62">
        <v>45</v>
      </c>
      <c r="F161" s="62">
        <v>560</v>
      </c>
      <c r="G161" s="63">
        <f>SUM(Tabell14[[#This Row],[DCI, antal*]]/Tabell14[[#This Row],[CAN, antal]])</f>
        <v>0.29629629629629628</v>
      </c>
    </row>
    <row r="162" spans="1:7" ht="14.5">
      <c r="A162" s="61" t="s">
        <v>22</v>
      </c>
      <c r="B162" s="61">
        <v>2017</v>
      </c>
      <c r="C162" s="62">
        <v>407</v>
      </c>
      <c r="D162" s="62">
        <v>121</v>
      </c>
      <c r="E162" s="62">
        <v>44</v>
      </c>
      <c r="F162" s="62">
        <v>528</v>
      </c>
      <c r="G162" s="63">
        <f>SUM(Tabell14[[#This Row],[DCI, antal*]]/Tabell14[[#This Row],[CAN, antal]])</f>
        <v>0.29729729729729731</v>
      </c>
    </row>
    <row r="163" spans="1:7" ht="14.5">
      <c r="A163" s="61" t="s">
        <v>22</v>
      </c>
      <c r="B163" s="61">
        <v>2018</v>
      </c>
      <c r="C163" s="62">
        <v>388</v>
      </c>
      <c r="D163" s="62">
        <v>116</v>
      </c>
      <c r="E163" s="62">
        <v>46</v>
      </c>
      <c r="F163" s="62">
        <v>504</v>
      </c>
      <c r="G163" s="63">
        <f>SUM(Tabell14[[#This Row],[DCI, antal*]]/Tabell14[[#This Row],[CAN, antal]])</f>
        <v>0.29896907216494845</v>
      </c>
    </row>
    <row r="164" spans="1:7" ht="14.5">
      <c r="A164" s="61" t="s">
        <v>22</v>
      </c>
      <c r="B164" s="61">
        <v>2019</v>
      </c>
      <c r="C164" s="62">
        <v>395</v>
      </c>
      <c r="D164" s="62">
        <v>105</v>
      </c>
      <c r="E164" s="62">
        <v>44</v>
      </c>
      <c r="F164" s="62">
        <v>500</v>
      </c>
      <c r="G164" s="63">
        <f>SUM(Tabell14[[#This Row],[DCI, antal*]]/Tabell14[[#This Row],[CAN, antal]])</f>
        <v>0.26582278481012656</v>
      </c>
    </row>
    <row r="165" spans="1:7" ht="14.5">
      <c r="A165" s="61" t="s">
        <v>22</v>
      </c>
      <c r="B165" s="61">
        <v>2020</v>
      </c>
      <c r="C165" s="62">
        <v>413</v>
      </c>
      <c r="D165" s="62">
        <v>82</v>
      </c>
      <c r="E165" s="62">
        <v>66</v>
      </c>
      <c r="F165" s="62">
        <v>495</v>
      </c>
      <c r="G165" s="63">
        <f>SUM(Tabell14[[#This Row],[DCI, antal*]]/Tabell14[[#This Row],[CAN, antal]])</f>
        <v>0.19854721549636803</v>
      </c>
    </row>
    <row r="166" spans="1:7" ht="14.5">
      <c r="A166" s="61" t="s">
        <v>22</v>
      </c>
      <c r="B166" s="61">
        <v>2021</v>
      </c>
      <c r="C166" s="62">
        <v>378</v>
      </c>
      <c r="D166" s="62">
        <v>81</v>
      </c>
      <c r="E166" s="62">
        <v>47</v>
      </c>
      <c r="F166" s="62">
        <v>459</v>
      </c>
      <c r="G166" s="63">
        <f>SUM(Tabell14[[#This Row],[DCI, antal*]]/Tabell14[[#This Row],[CAN, antal]])</f>
        <v>0.21428571428571427</v>
      </c>
    </row>
    <row r="167" spans="1:7" ht="14.5">
      <c r="A167" s="61" t="s">
        <v>22</v>
      </c>
      <c r="B167" s="61">
        <v>2022</v>
      </c>
      <c r="C167" s="62">
        <v>361</v>
      </c>
      <c r="D167" s="62">
        <v>63</v>
      </c>
      <c r="E167" s="62">
        <v>43</v>
      </c>
      <c r="F167" s="62">
        <v>424</v>
      </c>
      <c r="G167" s="63">
        <f>SUM(Tabell14[[#This Row],[DCI, antal*]]/Tabell14[[#This Row],[CAN, antal]])</f>
        <v>0.17451523545706371</v>
      </c>
    </row>
    <row r="168" spans="1:7" ht="14.5">
      <c r="A168" s="61" t="s">
        <v>23</v>
      </c>
      <c r="B168" s="61">
        <v>2005</v>
      </c>
      <c r="C168" s="62">
        <v>1158</v>
      </c>
      <c r="D168" s="62">
        <v>38</v>
      </c>
      <c r="E168" s="62">
        <v>24</v>
      </c>
      <c r="F168" s="62">
        <v>1196</v>
      </c>
      <c r="G168" s="63">
        <f>SUM(Tabell14[[#This Row],[DCI, antal*]]/Tabell14[[#This Row],[CAN, antal]])</f>
        <v>3.281519861830743E-2</v>
      </c>
    </row>
    <row r="169" spans="1:7" ht="14.5">
      <c r="A169" s="61" t="s">
        <v>23</v>
      </c>
      <c r="B169" s="61">
        <v>2006</v>
      </c>
      <c r="C169" s="62">
        <v>1175</v>
      </c>
      <c r="D169" s="62">
        <v>31</v>
      </c>
      <c r="E169" s="62">
        <v>24</v>
      </c>
      <c r="F169" s="62">
        <v>1206</v>
      </c>
      <c r="G169" s="63">
        <f>SUM(Tabell14[[#This Row],[DCI, antal*]]/Tabell14[[#This Row],[CAN, antal]])</f>
        <v>2.6382978723404255E-2</v>
      </c>
    </row>
    <row r="170" spans="1:7" ht="14.5">
      <c r="A170" s="61" t="s">
        <v>23</v>
      </c>
      <c r="B170" s="61">
        <v>2007</v>
      </c>
      <c r="C170" s="62">
        <v>1137</v>
      </c>
      <c r="D170" s="62">
        <v>37</v>
      </c>
      <c r="E170" s="62">
        <v>30</v>
      </c>
      <c r="F170" s="62">
        <v>1174</v>
      </c>
      <c r="G170" s="63">
        <f>SUM(Tabell14[[#This Row],[DCI, antal*]]/Tabell14[[#This Row],[CAN, antal]])</f>
        <v>3.2541776605101144E-2</v>
      </c>
    </row>
    <row r="171" spans="1:7" ht="14.5">
      <c r="A171" s="61" t="s">
        <v>23</v>
      </c>
      <c r="B171" s="61">
        <v>2008</v>
      </c>
      <c r="C171" s="62">
        <v>1241</v>
      </c>
      <c r="D171" s="62">
        <v>31</v>
      </c>
      <c r="E171" s="62">
        <v>24</v>
      </c>
      <c r="F171" s="62">
        <v>1272</v>
      </c>
      <c r="G171" s="63">
        <f>SUM(Tabell14[[#This Row],[DCI, antal*]]/Tabell14[[#This Row],[CAN, antal]])</f>
        <v>2.4979854955680902E-2</v>
      </c>
    </row>
    <row r="172" spans="1:7" ht="14.5">
      <c r="A172" s="61" t="s">
        <v>23</v>
      </c>
      <c r="B172" s="61">
        <v>2009</v>
      </c>
      <c r="C172" s="62">
        <v>1358</v>
      </c>
      <c r="D172" s="62">
        <v>26</v>
      </c>
      <c r="E172" s="62">
        <v>22</v>
      </c>
      <c r="F172" s="62">
        <v>1384</v>
      </c>
      <c r="G172" s="63">
        <f>SUM(Tabell14[[#This Row],[DCI, antal*]]/Tabell14[[#This Row],[CAN, antal]])</f>
        <v>1.9145802650957292E-2</v>
      </c>
    </row>
    <row r="173" spans="1:7" ht="14.5">
      <c r="A173" s="61" t="s">
        <v>23</v>
      </c>
      <c r="B173" s="61">
        <v>2010</v>
      </c>
      <c r="C173" s="62">
        <v>1356</v>
      </c>
      <c r="D173" s="62">
        <v>32</v>
      </c>
      <c r="E173" s="62">
        <v>22</v>
      </c>
      <c r="F173" s="62">
        <v>1388</v>
      </c>
      <c r="G173" s="63">
        <f>SUM(Tabell14[[#This Row],[DCI, antal*]]/Tabell14[[#This Row],[CAN, antal]])</f>
        <v>2.359882005899705E-2</v>
      </c>
    </row>
    <row r="174" spans="1:7" ht="14.5">
      <c r="A174" s="61" t="s">
        <v>23</v>
      </c>
      <c r="B174" s="61">
        <v>2011</v>
      </c>
      <c r="C174" s="62">
        <v>1518</v>
      </c>
      <c r="D174" s="62">
        <v>25</v>
      </c>
      <c r="E174" s="62">
        <v>23</v>
      </c>
      <c r="F174" s="62">
        <v>1543</v>
      </c>
      <c r="G174" s="63">
        <f>SUM(Tabell14[[#This Row],[DCI, antal*]]/Tabell14[[#This Row],[CAN, antal]])</f>
        <v>1.6469038208168644E-2</v>
      </c>
    </row>
    <row r="175" spans="1:7" ht="14.5">
      <c r="A175" s="61" t="s">
        <v>23</v>
      </c>
      <c r="B175" s="61">
        <v>2012</v>
      </c>
      <c r="C175" s="62">
        <v>1699</v>
      </c>
      <c r="D175" s="62">
        <v>17</v>
      </c>
      <c r="E175" s="62">
        <v>20</v>
      </c>
      <c r="F175" s="62">
        <v>1716</v>
      </c>
      <c r="G175" s="63">
        <f>SUM(Tabell14[[#This Row],[DCI, antal*]]/Tabell14[[#This Row],[CAN, antal]])</f>
        <v>1.0005885815185403E-2</v>
      </c>
    </row>
    <row r="176" spans="1:7" ht="14.5">
      <c r="A176" s="61" t="s">
        <v>23</v>
      </c>
      <c r="B176" s="61">
        <v>2013</v>
      </c>
      <c r="C176" s="62">
        <v>1824</v>
      </c>
      <c r="D176" s="62">
        <v>17</v>
      </c>
      <c r="E176" s="62">
        <v>28</v>
      </c>
      <c r="F176" s="62">
        <v>1841</v>
      </c>
      <c r="G176" s="63">
        <f>SUM(Tabell14[[#This Row],[DCI, antal*]]/Tabell14[[#This Row],[CAN, antal]])</f>
        <v>9.3201754385964907E-3</v>
      </c>
    </row>
    <row r="177" spans="1:7" ht="14.5">
      <c r="A177" s="61" t="s">
        <v>23</v>
      </c>
      <c r="B177" s="61">
        <v>2014</v>
      </c>
      <c r="C177" s="62">
        <v>1698</v>
      </c>
      <c r="D177" s="62">
        <v>28</v>
      </c>
      <c r="E177" s="62">
        <v>17</v>
      </c>
      <c r="F177" s="62">
        <v>1726</v>
      </c>
      <c r="G177" s="63">
        <f>SUM(Tabell14[[#This Row],[DCI, antal*]]/Tabell14[[#This Row],[CAN, antal]])</f>
        <v>1.6489988221436984E-2</v>
      </c>
    </row>
    <row r="178" spans="1:7" ht="14.5">
      <c r="A178" s="61" t="s">
        <v>23</v>
      </c>
      <c r="B178" s="61">
        <v>2015</v>
      </c>
      <c r="C178" s="62">
        <v>1746</v>
      </c>
      <c r="D178" s="62">
        <v>26</v>
      </c>
      <c r="E178" s="62">
        <v>24</v>
      </c>
      <c r="F178" s="62">
        <v>1772</v>
      </c>
      <c r="G178" s="63">
        <f>SUM(Tabell14[[#This Row],[DCI, antal*]]/Tabell14[[#This Row],[CAN, antal]])</f>
        <v>1.4891179839633447E-2</v>
      </c>
    </row>
    <row r="179" spans="1:7" ht="14.5">
      <c r="A179" s="61" t="s">
        <v>23</v>
      </c>
      <c r="B179" s="61">
        <v>2016</v>
      </c>
      <c r="C179" s="62">
        <v>1873</v>
      </c>
      <c r="D179" s="62">
        <v>25</v>
      </c>
      <c r="E179" s="62">
        <v>22</v>
      </c>
      <c r="F179" s="62">
        <v>1898</v>
      </c>
      <c r="G179" s="63">
        <f>SUM(Tabell14[[#This Row],[DCI, antal*]]/Tabell14[[#This Row],[CAN, antal]])</f>
        <v>1.3347570742124934E-2</v>
      </c>
    </row>
    <row r="180" spans="1:7" ht="14.5">
      <c r="A180" s="61" t="s">
        <v>23</v>
      </c>
      <c r="B180" s="61">
        <v>2017</v>
      </c>
      <c r="C180" s="62">
        <v>1799</v>
      </c>
      <c r="D180" s="62">
        <v>28</v>
      </c>
      <c r="E180" s="62">
        <v>30</v>
      </c>
      <c r="F180" s="62">
        <v>1827</v>
      </c>
      <c r="G180" s="63">
        <f>SUM(Tabell14[[#This Row],[DCI, antal*]]/Tabell14[[#This Row],[CAN, antal]])</f>
        <v>1.556420233463035E-2</v>
      </c>
    </row>
    <row r="181" spans="1:7" ht="14.5">
      <c r="A181" s="61" t="s">
        <v>23</v>
      </c>
      <c r="B181" s="61">
        <v>2018</v>
      </c>
      <c r="C181" s="62">
        <v>1881</v>
      </c>
      <c r="D181" s="62">
        <v>34</v>
      </c>
      <c r="E181" s="62">
        <v>18</v>
      </c>
      <c r="F181" s="62">
        <v>1915</v>
      </c>
      <c r="G181" s="63">
        <f>SUM(Tabell14[[#This Row],[DCI, antal*]]/Tabell14[[#This Row],[CAN, antal]])</f>
        <v>1.8075491759702286E-2</v>
      </c>
    </row>
    <row r="182" spans="1:7" ht="14.5">
      <c r="A182" s="61" t="s">
        <v>23</v>
      </c>
      <c r="B182" s="61">
        <v>2019</v>
      </c>
      <c r="C182" s="62">
        <v>2073</v>
      </c>
      <c r="D182" s="62">
        <v>27</v>
      </c>
      <c r="E182" s="62">
        <v>19</v>
      </c>
      <c r="F182" s="62">
        <v>2100</v>
      </c>
      <c r="G182" s="63">
        <f>SUM(Tabell14[[#This Row],[DCI, antal*]]/Tabell14[[#This Row],[CAN, antal]])</f>
        <v>1.3024602026049204E-2</v>
      </c>
    </row>
    <row r="183" spans="1:7" ht="14.5">
      <c r="A183" s="61" t="s">
        <v>23</v>
      </c>
      <c r="B183" s="61">
        <v>2020</v>
      </c>
      <c r="C183" s="62">
        <v>1707</v>
      </c>
      <c r="D183" s="62">
        <v>23</v>
      </c>
      <c r="E183" s="62">
        <v>16</v>
      </c>
      <c r="F183" s="62">
        <v>1730</v>
      </c>
      <c r="G183" s="63">
        <f>SUM(Tabell14[[#This Row],[DCI, antal*]]/Tabell14[[#This Row],[CAN, antal]])</f>
        <v>1.3473930872876391E-2</v>
      </c>
    </row>
    <row r="184" spans="1:7" ht="14.5">
      <c r="A184" s="61" t="s">
        <v>23</v>
      </c>
      <c r="B184" s="61">
        <v>2021</v>
      </c>
      <c r="C184" s="62">
        <v>2262</v>
      </c>
      <c r="D184" s="62">
        <v>17</v>
      </c>
      <c r="E184" s="62">
        <v>13</v>
      </c>
      <c r="F184" s="62">
        <v>2279</v>
      </c>
      <c r="G184" s="63">
        <f>SUM(Tabell14[[#This Row],[DCI, antal*]]/Tabell14[[#This Row],[CAN, antal]])</f>
        <v>7.5154730327144119E-3</v>
      </c>
    </row>
    <row r="185" spans="1:7" ht="14.5">
      <c r="A185" s="61" t="s">
        <v>23</v>
      </c>
      <c r="B185" s="61">
        <v>2022</v>
      </c>
      <c r="C185" s="62">
        <v>2030</v>
      </c>
      <c r="D185" s="62">
        <v>12</v>
      </c>
      <c r="E185" s="62">
        <v>15</v>
      </c>
      <c r="F185" s="62">
        <v>2042</v>
      </c>
      <c r="G185" s="63">
        <f>SUM(Tabell14[[#This Row],[DCI, antal*]]/Tabell14[[#This Row],[CAN, antal]])</f>
        <v>5.9113300492610842E-3</v>
      </c>
    </row>
    <row r="186" spans="1:7" ht="14.5">
      <c r="A186" s="61" t="s">
        <v>24</v>
      </c>
      <c r="B186" s="61">
        <v>2005</v>
      </c>
      <c r="C186" s="62">
        <v>3330</v>
      </c>
      <c r="D186" s="62">
        <v>389</v>
      </c>
      <c r="E186" s="62">
        <v>136</v>
      </c>
      <c r="F186" s="62">
        <v>3719</v>
      </c>
      <c r="G186" s="63">
        <f>SUM(Tabell14[[#This Row],[DCI, antal*]]/Tabell14[[#This Row],[CAN, antal]])</f>
        <v>0.11681681681681681</v>
      </c>
    </row>
    <row r="187" spans="1:7" ht="14.5">
      <c r="A187" s="61" t="s">
        <v>24</v>
      </c>
      <c r="B187" s="61">
        <v>2006</v>
      </c>
      <c r="C187" s="62">
        <v>3541</v>
      </c>
      <c r="D187" s="62">
        <v>350</v>
      </c>
      <c r="E187" s="62">
        <v>123</v>
      </c>
      <c r="F187" s="62">
        <v>3891</v>
      </c>
      <c r="G187" s="63">
        <f>SUM(Tabell14[[#This Row],[DCI, antal*]]/Tabell14[[#This Row],[CAN, antal]])</f>
        <v>9.8842134990115793E-2</v>
      </c>
    </row>
    <row r="188" spans="1:7" ht="14.5">
      <c r="A188" s="61" t="s">
        <v>24</v>
      </c>
      <c r="B188" s="61">
        <v>2007</v>
      </c>
      <c r="C188" s="62">
        <v>3595</v>
      </c>
      <c r="D188" s="62">
        <v>343</v>
      </c>
      <c r="E188" s="62">
        <v>117</v>
      </c>
      <c r="F188" s="62">
        <v>3938</v>
      </c>
      <c r="G188" s="63">
        <f>SUM(Tabell14[[#This Row],[DCI, antal*]]/Tabell14[[#This Row],[CAN, antal]])</f>
        <v>9.5410292072322669E-2</v>
      </c>
    </row>
    <row r="189" spans="1:7" ht="14.5">
      <c r="A189" s="61" t="s">
        <v>24</v>
      </c>
      <c r="B189" s="61">
        <v>2008</v>
      </c>
      <c r="C189" s="62">
        <v>3611</v>
      </c>
      <c r="D189" s="62">
        <v>328</v>
      </c>
      <c r="E189" s="62">
        <v>104</v>
      </c>
      <c r="F189" s="62">
        <v>3939</v>
      </c>
      <c r="G189" s="63">
        <f>SUM(Tabell14[[#This Row],[DCI, antal*]]/Tabell14[[#This Row],[CAN, antal]])</f>
        <v>9.0833564109664908E-2</v>
      </c>
    </row>
    <row r="190" spans="1:7" ht="14.5">
      <c r="A190" s="61" t="s">
        <v>24</v>
      </c>
      <c r="B190" s="61">
        <v>2009</v>
      </c>
      <c r="C190" s="62">
        <v>3670</v>
      </c>
      <c r="D190" s="62">
        <v>300</v>
      </c>
      <c r="E190" s="62">
        <v>115</v>
      </c>
      <c r="F190" s="62">
        <v>3970</v>
      </c>
      <c r="G190" s="63">
        <f>SUM(Tabell14[[#This Row],[DCI, antal*]]/Tabell14[[#This Row],[CAN, antal]])</f>
        <v>8.1743869209809264E-2</v>
      </c>
    </row>
    <row r="191" spans="1:7" ht="14.5">
      <c r="A191" s="61" t="s">
        <v>24</v>
      </c>
      <c r="B191" s="61">
        <v>2010</v>
      </c>
      <c r="C191" s="62">
        <v>3763</v>
      </c>
      <c r="D191" s="62">
        <v>294</v>
      </c>
      <c r="E191" s="62">
        <v>100</v>
      </c>
      <c r="F191" s="62">
        <v>4057</v>
      </c>
      <c r="G191" s="63">
        <f>SUM(Tabell14[[#This Row],[DCI, antal*]]/Tabell14[[#This Row],[CAN, antal]])</f>
        <v>7.8129152272123303E-2</v>
      </c>
    </row>
    <row r="192" spans="1:7" ht="14.5">
      <c r="A192" s="61" t="s">
        <v>24</v>
      </c>
      <c r="B192" s="61">
        <v>2011</v>
      </c>
      <c r="C192" s="62">
        <v>3872</v>
      </c>
      <c r="D192" s="62">
        <v>366</v>
      </c>
      <c r="E192" s="62">
        <v>83</v>
      </c>
      <c r="F192" s="62">
        <v>4238</v>
      </c>
      <c r="G192" s="63">
        <f>SUM(Tabell14[[#This Row],[DCI, antal*]]/Tabell14[[#This Row],[CAN, antal]])</f>
        <v>9.4524793388429756E-2</v>
      </c>
    </row>
    <row r="193" spans="1:7" ht="14.5">
      <c r="A193" s="61" t="s">
        <v>24</v>
      </c>
      <c r="B193" s="61">
        <v>2012</v>
      </c>
      <c r="C193" s="62">
        <v>3812</v>
      </c>
      <c r="D193" s="62">
        <v>278</v>
      </c>
      <c r="E193" s="62">
        <v>123</v>
      </c>
      <c r="F193" s="62">
        <v>4090</v>
      </c>
      <c r="G193" s="63">
        <f>SUM(Tabell14[[#This Row],[DCI, antal*]]/Tabell14[[#This Row],[CAN, antal]])</f>
        <v>7.2927597061909752E-2</v>
      </c>
    </row>
    <row r="194" spans="1:7" ht="14.5">
      <c r="A194" s="61" t="s">
        <v>24</v>
      </c>
      <c r="B194" s="61">
        <v>2013</v>
      </c>
      <c r="C194" s="62">
        <v>4402</v>
      </c>
      <c r="D194" s="62">
        <v>279</v>
      </c>
      <c r="E194" s="62">
        <v>92</v>
      </c>
      <c r="F194" s="62">
        <v>4681</v>
      </c>
      <c r="G194" s="63">
        <f>SUM(Tabell14[[#This Row],[DCI, antal*]]/Tabell14[[#This Row],[CAN, antal]])</f>
        <v>6.3380281690140844E-2</v>
      </c>
    </row>
    <row r="195" spans="1:7" ht="14.5">
      <c r="A195" s="61" t="s">
        <v>24</v>
      </c>
      <c r="B195" s="61">
        <v>2014</v>
      </c>
      <c r="C195" s="62">
        <v>4349</v>
      </c>
      <c r="D195" s="62">
        <v>283</v>
      </c>
      <c r="E195" s="62">
        <v>123</v>
      </c>
      <c r="F195" s="62">
        <v>4632</v>
      </c>
      <c r="G195" s="63">
        <f>SUM(Tabell14[[#This Row],[DCI, antal*]]/Tabell14[[#This Row],[CAN, antal]])</f>
        <v>6.507243044378018E-2</v>
      </c>
    </row>
    <row r="196" spans="1:7" ht="14.5">
      <c r="A196" s="61" t="s">
        <v>24</v>
      </c>
      <c r="B196" s="61">
        <v>2015</v>
      </c>
      <c r="C196" s="62">
        <v>4655</v>
      </c>
      <c r="D196" s="62">
        <v>268</v>
      </c>
      <c r="E196" s="62">
        <v>112</v>
      </c>
      <c r="F196" s="62">
        <v>4923</v>
      </c>
      <c r="G196" s="63">
        <f>SUM(Tabell14[[#This Row],[DCI, antal*]]/Tabell14[[#This Row],[CAN, antal]])</f>
        <v>5.7572502685284639E-2</v>
      </c>
    </row>
    <row r="197" spans="1:7" ht="14.5">
      <c r="A197" s="61" t="s">
        <v>24</v>
      </c>
      <c r="B197" s="61">
        <v>2016</v>
      </c>
      <c r="C197" s="62">
        <v>4767</v>
      </c>
      <c r="D197" s="62">
        <v>245</v>
      </c>
      <c r="E197" s="62">
        <v>113</v>
      </c>
      <c r="F197" s="62">
        <v>5012</v>
      </c>
      <c r="G197" s="63">
        <f>SUM(Tabell14[[#This Row],[DCI, antal*]]/Tabell14[[#This Row],[CAN, antal]])</f>
        <v>5.1395007342143903E-2</v>
      </c>
    </row>
    <row r="198" spans="1:7" ht="14.5">
      <c r="A198" s="61" t="s">
        <v>24</v>
      </c>
      <c r="B198" s="61">
        <v>2017</v>
      </c>
      <c r="C198" s="62">
        <v>4815</v>
      </c>
      <c r="D198" s="62">
        <v>266</v>
      </c>
      <c r="E198" s="62">
        <v>128</v>
      </c>
      <c r="F198" s="62">
        <v>5081</v>
      </c>
      <c r="G198" s="63">
        <f>SUM(Tabell14[[#This Row],[DCI, antal*]]/Tabell14[[#This Row],[CAN, antal]])</f>
        <v>5.5244029075804779E-2</v>
      </c>
    </row>
    <row r="199" spans="1:7" ht="14.5">
      <c r="A199" s="61" t="s">
        <v>24</v>
      </c>
      <c r="B199" s="61">
        <v>2018</v>
      </c>
      <c r="C199" s="62">
        <v>5022</v>
      </c>
      <c r="D199" s="62">
        <v>233</v>
      </c>
      <c r="E199" s="62">
        <v>120</v>
      </c>
      <c r="F199" s="62">
        <v>5255</v>
      </c>
      <c r="G199" s="63">
        <f>SUM(Tabell14[[#This Row],[DCI, antal*]]/Tabell14[[#This Row],[CAN, antal]])</f>
        <v>4.6395858223815215E-2</v>
      </c>
    </row>
    <row r="200" spans="1:7" ht="14.5">
      <c r="A200" s="61" t="s">
        <v>24</v>
      </c>
      <c r="B200" s="61">
        <v>2019</v>
      </c>
      <c r="C200" s="62">
        <v>4913</v>
      </c>
      <c r="D200" s="62">
        <v>200</v>
      </c>
      <c r="E200" s="62">
        <v>148</v>
      </c>
      <c r="F200" s="62">
        <v>5113</v>
      </c>
      <c r="G200" s="63">
        <f>SUM(Tabell14[[#This Row],[DCI, antal*]]/Tabell14[[#This Row],[CAN, antal]])</f>
        <v>4.0708324852432323E-2</v>
      </c>
    </row>
    <row r="201" spans="1:7" ht="14.5">
      <c r="A201" s="61" t="s">
        <v>24</v>
      </c>
      <c r="B201" s="61">
        <v>2020</v>
      </c>
      <c r="C201" s="62">
        <v>4896</v>
      </c>
      <c r="D201" s="62">
        <v>182</v>
      </c>
      <c r="E201" s="62">
        <v>134</v>
      </c>
      <c r="F201" s="62">
        <v>5078</v>
      </c>
      <c r="G201" s="63">
        <f>SUM(Tabell14[[#This Row],[DCI, antal*]]/Tabell14[[#This Row],[CAN, antal]])</f>
        <v>3.7173202614379085E-2</v>
      </c>
    </row>
    <row r="202" spans="1:7" ht="14.5">
      <c r="A202" s="61" t="s">
        <v>24</v>
      </c>
      <c r="B202" s="61">
        <v>2021</v>
      </c>
      <c r="C202" s="62">
        <v>5185</v>
      </c>
      <c r="D202" s="62">
        <v>173</v>
      </c>
      <c r="E202" s="62">
        <v>128</v>
      </c>
      <c r="F202" s="62">
        <v>5358</v>
      </c>
      <c r="G202" s="63">
        <f>SUM(Tabell14[[#This Row],[DCI, antal*]]/Tabell14[[#This Row],[CAN, antal]])</f>
        <v>3.3365477338476376E-2</v>
      </c>
    </row>
    <row r="203" spans="1:7" ht="14.5">
      <c r="A203" s="61" t="s">
        <v>24</v>
      </c>
      <c r="B203" s="61">
        <v>2022</v>
      </c>
      <c r="C203" s="62">
        <v>4949</v>
      </c>
      <c r="D203" s="62">
        <v>146</v>
      </c>
      <c r="E203" s="62">
        <v>129</v>
      </c>
      <c r="F203" s="62">
        <v>5095</v>
      </c>
      <c r="G203" s="63">
        <f>SUM(Tabell14[[#This Row],[DCI, antal*]]/Tabell14[[#This Row],[CAN, antal]])</f>
        <v>2.9500909274600931E-2</v>
      </c>
    </row>
    <row r="204" spans="1:7" ht="14.5">
      <c r="A204" s="61" t="s">
        <v>25</v>
      </c>
      <c r="B204" s="61">
        <v>2005</v>
      </c>
      <c r="C204" s="62">
        <v>1505</v>
      </c>
      <c r="D204" s="62">
        <v>265</v>
      </c>
      <c r="E204" s="62">
        <v>50</v>
      </c>
      <c r="F204" s="62">
        <v>1770</v>
      </c>
      <c r="G204" s="63">
        <f>SUM(Tabell14[[#This Row],[DCI, antal*]]/Tabell14[[#This Row],[CAN, antal]])</f>
        <v>0.17607973421926909</v>
      </c>
    </row>
    <row r="205" spans="1:7" ht="14.5">
      <c r="A205" s="61" t="s">
        <v>25</v>
      </c>
      <c r="B205" s="61">
        <v>2006</v>
      </c>
      <c r="C205" s="62">
        <v>1468</v>
      </c>
      <c r="D205" s="62">
        <v>271</v>
      </c>
      <c r="E205" s="62">
        <v>38</v>
      </c>
      <c r="F205" s="62">
        <v>1739</v>
      </c>
      <c r="G205" s="63">
        <f>SUM(Tabell14[[#This Row],[DCI, antal*]]/Tabell14[[#This Row],[CAN, antal]])</f>
        <v>0.18460490463215259</v>
      </c>
    </row>
    <row r="206" spans="1:7" ht="14.5">
      <c r="A206" s="61" t="s">
        <v>25</v>
      </c>
      <c r="B206" s="61">
        <v>2007</v>
      </c>
      <c r="C206" s="62">
        <v>1453</v>
      </c>
      <c r="D206" s="62">
        <v>261</v>
      </c>
      <c r="E206" s="62">
        <v>59</v>
      </c>
      <c r="F206" s="62">
        <v>1714</v>
      </c>
      <c r="G206" s="63">
        <f>SUM(Tabell14[[#This Row],[DCI, antal*]]/Tabell14[[#This Row],[CAN, antal]])</f>
        <v>0.17962835512732278</v>
      </c>
    </row>
    <row r="207" spans="1:7" ht="14.5">
      <c r="A207" s="61" t="s">
        <v>25</v>
      </c>
      <c r="B207" s="61">
        <v>2008</v>
      </c>
      <c r="C207" s="62">
        <v>1468</v>
      </c>
      <c r="D207" s="62">
        <v>228</v>
      </c>
      <c r="E207" s="62">
        <v>53</v>
      </c>
      <c r="F207" s="62">
        <v>1696</v>
      </c>
      <c r="G207" s="63">
        <f>SUM(Tabell14[[#This Row],[DCI, antal*]]/Tabell14[[#This Row],[CAN, antal]])</f>
        <v>0.15531335149863759</v>
      </c>
    </row>
    <row r="208" spans="1:7" ht="14.5">
      <c r="A208" s="61" t="s">
        <v>25</v>
      </c>
      <c r="B208" s="61">
        <v>2009</v>
      </c>
      <c r="C208" s="62">
        <v>1499</v>
      </c>
      <c r="D208" s="62">
        <v>226</v>
      </c>
      <c r="E208" s="62">
        <v>42</v>
      </c>
      <c r="F208" s="62">
        <v>1725</v>
      </c>
      <c r="G208" s="63">
        <f>SUM(Tabell14[[#This Row],[DCI, antal*]]/Tabell14[[#This Row],[CAN, antal]])</f>
        <v>0.15076717811874582</v>
      </c>
    </row>
    <row r="209" spans="1:7" ht="14.5">
      <c r="A209" s="61" t="s">
        <v>25</v>
      </c>
      <c r="B209" s="61">
        <v>2010</v>
      </c>
      <c r="C209" s="62">
        <v>1679</v>
      </c>
      <c r="D209" s="62">
        <v>176</v>
      </c>
      <c r="E209" s="62">
        <v>33</v>
      </c>
      <c r="F209" s="62">
        <v>1855</v>
      </c>
      <c r="G209" s="63">
        <f>SUM(Tabell14[[#This Row],[DCI, antal*]]/Tabell14[[#This Row],[CAN, antal]])</f>
        <v>0.10482430017867779</v>
      </c>
    </row>
    <row r="210" spans="1:7" ht="14.5">
      <c r="A210" s="61" t="s">
        <v>25</v>
      </c>
      <c r="B210" s="61">
        <v>2011</v>
      </c>
      <c r="C210" s="62">
        <v>1629</v>
      </c>
      <c r="D210" s="62">
        <v>180</v>
      </c>
      <c r="E210" s="62">
        <v>46</v>
      </c>
      <c r="F210" s="62">
        <v>1809</v>
      </c>
      <c r="G210" s="63">
        <f>SUM(Tabell14[[#This Row],[DCI, antal*]]/Tabell14[[#This Row],[CAN, antal]])</f>
        <v>0.11049723756906077</v>
      </c>
    </row>
    <row r="211" spans="1:7" ht="14.5">
      <c r="A211" s="61" t="s">
        <v>25</v>
      </c>
      <c r="B211" s="61">
        <v>2012</v>
      </c>
      <c r="C211" s="62">
        <v>1644</v>
      </c>
      <c r="D211" s="62">
        <v>194</v>
      </c>
      <c r="E211" s="62">
        <v>25</v>
      </c>
      <c r="F211" s="62">
        <v>1838</v>
      </c>
      <c r="G211" s="63">
        <f>SUM(Tabell14[[#This Row],[DCI, antal*]]/Tabell14[[#This Row],[CAN, antal]])</f>
        <v>0.11800486618004866</v>
      </c>
    </row>
    <row r="212" spans="1:7" ht="14.5">
      <c r="A212" s="61" t="s">
        <v>25</v>
      </c>
      <c r="B212" s="61">
        <v>2013</v>
      </c>
      <c r="C212" s="62">
        <v>1702</v>
      </c>
      <c r="D212" s="62">
        <v>165</v>
      </c>
      <c r="E212" s="62">
        <v>27</v>
      </c>
      <c r="F212" s="62">
        <v>1867</v>
      </c>
      <c r="G212" s="63">
        <f>SUM(Tabell14[[#This Row],[DCI, antal*]]/Tabell14[[#This Row],[CAN, antal]])</f>
        <v>9.6944770857814333E-2</v>
      </c>
    </row>
    <row r="213" spans="1:7" ht="14.5">
      <c r="A213" s="61" t="s">
        <v>25</v>
      </c>
      <c r="B213" s="61">
        <v>2014</v>
      </c>
      <c r="C213" s="62">
        <v>1750</v>
      </c>
      <c r="D213" s="62">
        <v>171</v>
      </c>
      <c r="E213" s="62">
        <v>29</v>
      </c>
      <c r="F213" s="62">
        <v>1921</v>
      </c>
      <c r="G213" s="63">
        <f>SUM(Tabell14[[#This Row],[DCI, antal*]]/Tabell14[[#This Row],[CAN, antal]])</f>
        <v>9.7714285714285712E-2</v>
      </c>
    </row>
    <row r="214" spans="1:7" ht="14.5">
      <c r="A214" s="61" t="s">
        <v>25</v>
      </c>
      <c r="B214" s="61">
        <v>2015</v>
      </c>
      <c r="C214" s="62">
        <v>1740</v>
      </c>
      <c r="D214" s="62">
        <v>155</v>
      </c>
      <c r="E214" s="62">
        <v>24</v>
      </c>
      <c r="F214" s="62">
        <v>1895</v>
      </c>
      <c r="G214" s="63">
        <f>SUM(Tabell14[[#This Row],[DCI, antal*]]/Tabell14[[#This Row],[CAN, antal]])</f>
        <v>8.9080459770114945E-2</v>
      </c>
    </row>
    <row r="215" spans="1:7" ht="14.5">
      <c r="A215" s="61" t="s">
        <v>25</v>
      </c>
      <c r="B215" s="61">
        <v>2016</v>
      </c>
      <c r="C215" s="62">
        <v>1652</v>
      </c>
      <c r="D215" s="62">
        <v>132</v>
      </c>
      <c r="E215" s="62">
        <v>23</v>
      </c>
      <c r="F215" s="62">
        <v>1784</v>
      </c>
      <c r="G215" s="63">
        <f>SUM(Tabell14[[#This Row],[DCI, antal*]]/Tabell14[[#This Row],[CAN, antal]])</f>
        <v>7.990314769975787E-2</v>
      </c>
    </row>
    <row r="216" spans="1:7" ht="14.5">
      <c r="A216" s="61" t="s">
        <v>25</v>
      </c>
      <c r="B216" s="61">
        <v>2017</v>
      </c>
      <c r="C216" s="62">
        <v>1792</v>
      </c>
      <c r="D216" s="62">
        <v>121</v>
      </c>
      <c r="E216" s="62">
        <v>24</v>
      </c>
      <c r="F216" s="62">
        <v>1913</v>
      </c>
      <c r="G216" s="63">
        <f>SUM(Tabell14[[#This Row],[DCI, antal*]]/Tabell14[[#This Row],[CAN, antal]])</f>
        <v>6.7522321428571425E-2</v>
      </c>
    </row>
    <row r="217" spans="1:7" ht="14.5">
      <c r="A217" s="61" t="s">
        <v>25</v>
      </c>
      <c r="B217" s="61">
        <v>2018</v>
      </c>
      <c r="C217" s="62">
        <v>1740</v>
      </c>
      <c r="D217" s="62">
        <v>115</v>
      </c>
      <c r="E217" s="62">
        <v>32</v>
      </c>
      <c r="F217" s="62">
        <v>1855</v>
      </c>
      <c r="G217" s="63">
        <f>SUM(Tabell14[[#This Row],[DCI, antal*]]/Tabell14[[#This Row],[CAN, antal]])</f>
        <v>6.6091954022988508E-2</v>
      </c>
    </row>
    <row r="218" spans="1:7" ht="14.5">
      <c r="A218" s="61" t="s">
        <v>25</v>
      </c>
      <c r="B218" s="61">
        <v>2019</v>
      </c>
      <c r="C218" s="62">
        <v>1671</v>
      </c>
      <c r="D218" s="62">
        <v>113</v>
      </c>
      <c r="E218" s="62">
        <v>24</v>
      </c>
      <c r="F218" s="62">
        <v>1784</v>
      </c>
      <c r="G218" s="63">
        <f>SUM(Tabell14[[#This Row],[DCI, antal*]]/Tabell14[[#This Row],[CAN, antal]])</f>
        <v>6.7624177139437469E-2</v>
      </c>
    </row>
    <row r="219" spans="1:7" ht="14.5">
      <c r="A219" s="61" t="s">
        <v>25</v>
      </c>
      <c r="B219" s="61">
        <v>2020</v>
      </c>
      <c r="C219" s="62">
        <v>1667</v>
      </c>
      <c r="D219" s="62">
        <v>131</v>
      </c>
      <c r="E219" s="62">
        <v>28</v>
      </c>
      <c r="F219" s="62">
        <v>1798</v>
      </c>
      <c r="G219" s="63">
        <f>SUM(Tabell14[[#This Row],[DCI, antal*]]/Tabell14[[#This Row],[CAN, antal]])</f>
        <v>7.858428314337132E-2</v>
      </c>
    </row>
    <row r="220" spans="1:7" ht="14.5">
      <c r="A220" s="61" t="s">
        <v>25</v>
      </c>
      <c r="B220" s="61">
        <v>2021</v>
      </c>
      <c r="C220" s="62">
        <v>1647</v>
      </c>
      <c r="D220" s="62">
        <v>106</v>
      </c>
      <c r="E220" s="62">
        <v>29</v>
      </c>
      <c r="F220" s="62">
        <v>1753</v>
      </c>
      <c r="G220" s="63">
        <f>SUM(Tabell14[[#This Row],[DCI, antal*]]/Tabell14[[#This Row],[CAN, antal]])</f>
        <v>6.4359441408621737E-2</v>
      </c>
    </row>
    <row r="221" spans="1:7" ht="14.5">
      <c r="A221" s="61" t="s">
        <v>25</v>
      </c>
      <c r="B221" s="61">
        <v>2022</v>
      </c>
      <c r="C221" s="62">
        <v>1548</v>
      </c>
      <c r="D221" s="62">
        <v>78</v>
      </c>
      <c r="E221" s="62">
        <v>18</v>
      </c>
      <c r="F221" s="62">
        <v>1626</v>
      </c>
      <c r="G221" s="63">
        <f>SUM(Tabell14[[#This Row],[DCI, antal*]]/Tabell14[[#This Row],[CAN, antal]])</f>
        <v>5.0387596899224806E-2</v>
      </c>
    </row>
    <row r="222" spans="1:7" ht="14.5">
      <c r="A222" s="61" t="s">
        <v>26</v>
      </c>
      <c r="B222" s="61">
        <v>2005</v>
      </c>
      <c r="C222" s="62">
        <v>1401</v>
      </c>
      <c r="D222" s="62">
        <v>329</v>
      </c>
      <c r="E222" s="62">
        <v>261</v>
      </c>
      <c r="F222" s="62">
        <v>1730</v>
      </c>
      <c r="G222" s="63">
        <f>SUM(Tabell14[[#This Row],[DCI, antal*]]/Tabell14[[#This Row],[CAN, antal]])</f>
        <v>0.23483226266952176</v>
      </c>
    </row>
    <row r="223" spans="1:7" ht="14.5">
      <c r="A223" s="61" t="s">
        <v>26</v>
      </c>
      <c r="B223" s="61">
        <v>2006</v>
      </c>
      <c r="C223" s="62">
        <v>1463</v>
      </c>
      <c r="D223" s="62">
        <v>338</v>
      </c>
      <c r="E223" s="62">
        <v>265</v>
      </c>
      <c r="F223" s="62">
        <v>1801</v>
      </c>
      <c r="G223" s="63">
        <f>SUM(Tabell14[[#This Row],[DCI, antal*]]/Tabell14[[#This Row],[CAN, antal]])</f>
        <v>0.23103212576896787</v>
      </c>
    </row>
    <row r="224" spans="1:7" ht="14.5">
      <c r="A224" s="61" t="s">
        <v>26</v>
      </c>
      <c r="B224" s="61">
        <v>2007</v>
      </c>
      <c r="C224" s="62">
        <v>1274</v>
      </c>
      <c r="D224" s="62">
        <v>279</v>
      </c>
      <c r="E224" s="62">
        <v>267</v>
      </c>
      <c r="F224" s="62">
        <v>1553</v>
      </c>
      <c r="G224" s="63">
        <f>SUM(Tabell14[[#This Row],[DCI, antal*]]/Tabell14[[#This Row],[CAN, antal]])</f>
        <v>0.21899529042386184</v>
      </c>
    </row>
    <row r="225" spans="1:7" ht="14.5">
      <c r="A225" s="61" t="s">
        <v>26</v>
      </c>
      <c r="B225" s="61">
        <v>2008</v>
      </c>
      <c r="C225" s="62">
        <v>1356</v>
      </c>
      <c r="D225" s="62">
        <v>334</v>
      </c>
      <c r="E225" s="62">
        <v>252</v>
      </c>
      <c r="F225" s="62">
        <v>1690</v>
      </c>
      <c r="G225" s="63">
        <f>SUM(Tabell14[[#This Row],[DCI, antal*]]/Tabell14[[#This Row],[CAN, antal]])</f>
        <v>0.24631268436578171</v>
      </c>
    </row>
    <row r="226" spans="1:7" ht="14.5">
      <c r="A226" s="61" t="s">
        <v>26</v>
      </c>
      <c r="B226" s="61">
        <v>2009</v>
      </c>
      <c r="C226" s="62">
        <v>1436</v>
      </c>
      <c r="D226" s="62">
        <v>312</v>
      </c>
      <c r="E226" s="62">
        <v>244</v>
      </c>
      <c r="F226" s="62">
        <v>1748</v>
      </c>
      <c r="G226" s="63">
        <f>SUM(Tabell14[[#This Row],[DCI, antal*]]/Tabell14[[#This Row],[CAN, antal]])</f>
        <v>0.21727019498607242</v>
      </c>
    </row>
    <row r="227" spans="1:7" ht="14.5">
      <c r="A227" s="61" t="s">
        <v>26</v>
      </c>
      <c r="B227" s="61">
        <v>2010</v>
      </c>
      <c r="C227" s="62">
        <v>1295</v>
      </c>
      <c r="D227" s="62">
        <v>363</v>
      </c>
      <c r="E227" s="62">
        <v>234</v>
      </c>
      <c r="F227" s="62">
        <v>1658</v>
      </c>
      <c r="G227" s="63">
        <f>SUM(Tabell14[[#This Row],[DCI, antal*]]/Tabell14[[#This Row],[CAN, antal]])</f>
        <v>0.28030888030888029</v>
      </c>
    </row>
    <row r="228" spans="1:7" ht="14.5">
      <c r="A228" s="61" t="s">
        <v>26</v>
      </c>
      <c r="B228" s="61">
        <v>2011</v>
      </c>
      <c r="C228" s="62">
        <v>1345</v>
      </c>
      <c r="D228" s="62">
        <v>331</v>
      </c>
      <c r="E228" s="62">
        <v>231</v>
      </c>
      <c r="F228" s="62">
        <v>1676</v>
      </c>
      <c r="G228" s="63">
        <f>SUM(Tabell14[[#This Row],[DCI, antal*]]/Tabell14[[#This Row],[CAN, antal]])</f>
        <v>0.24609665427509295</v>
      </c>
    </row>
    <row r="229" spans="1:7" ht="14.5">
      <c r="A229" s="61" t="s">
        <v>26</v>
      </c>
      <c r="B229" s="61">
        <v>2012</v>
      </c>
      <c r="C229" s="62">
        <v>1312</v>
      </c>
      <c r="D229" s="62">
        <v>363</v>
      </c>
      <c r="E229" s="62">
        <v>227</v>
      </c>
      <c r="F229" s="62">
        <v>1675</v>
      </c>
      <c r="G229" s="63">
        <f>SUM(Tabell14[[#This Row],[DCI, antal*]]/Tabell14[[#This Row],[CAN, antal]])</f>
        <v>0.27667682926829268</v>
      </c>
    </row>
    <row r="230" spans="1:7" ht="14.5">
      <c r="A230" s="61" t="s">
        <v>26</v>
      </c>
      <c r="B230" s="61">
        <v>2013</v>
      </c>
      <c r="C230" s="62">
        <v>1308</v>
      </c>
      <c r="D230" s="62">
        <v>372</v>
      </c>
      <c r="E230" s="62">
        <v>223</v>
      </c>
      <c r="F230" s="62">
        <v>1680</v>
      </c>
      <c r="G230" s="63">
        <f>SUM(Tabell14[[#This Row],[DCI, antal*]]/Tabell14[[#This Row],[CAN, antal]])</f>
        <v>0.28440366972477066</v>
      </c>
    </row>
    <row r="231" spans="1:7" ht="14.5">
      <c r="A231" s="61" t="s">
        <v>26</v>
      </c>
      <c r="B231" s="61">
        <v>2014</v>
      </c>
      <c r="C231" s="62">
        <v>1256</v>
      </c>
      <c r="D231" s="62">
        <v>327</v>
      </c>
      <c r="E231" s="62">
        <v>253</v>
      </c>
      <c r="F231" s="62">
        <v>1583</v>
      </c>
      <c r="G231" s="63">
        <f>SUM(Tabell14[[#This Row],[DCI, antal*]]/Tabell14[[#This Row],[CAN, antal]])</f>
        <v>0.26035031847133761</v>
      </c>
    </row>
    <row r="232" spans="1:7" ht="14.5">
      <c r="A232" s="61" t="s">
        <v>26</v>
      </c>
      <c r="B232" s="61">
        <v>2015</v>
      </c>
      <c r="C232" s="62">
        <v>1223</v>
      </c>
      <c r="D232" s="62">
        <v>379</v>
      </c>
      <c r="E232" s="62">
        <v>291</v>
      </c>
      <c r="F232" s="62">
        <v>1602</v>
      </c>
      <c r="G232" s="63">
        <f>SUM(Tabell14[[#This Row],[DCI, antal*]]/Tabell14[[#This Row],[CAN, antal]])</f>
        <v>0.30989370400654132</v>
      </c>
    </row>
    <row r="233" spans="1:7" ht="14.5">
      <c r="A233" s="61" t="s">
        <v>26</v>
      </c>
      <c r="B233" s="61">
        <v>2016</v>
      </c>
      <c r="C233" s="62">
        <v>910</v>
      </c>
      <c r="D233" s="62">
        <v>358</v>
      </c>
      <c r="E233" s="62">
        <v>230</v>
      </c>
      <c r="F233" s="62">
        <v>1268</v>
      </c>
      <c r="G233" s="63">
        <f>SUM(Tabell14[[#This Row],[DCI, antal*]]/Tabell14[[#This Row],[CAN, antal]])</f>
        <v>0.3934065934065934</v>
      </c>
    </row>
    <row r="234" spans="1:7" ht="14.5">
      <c r="A234" s="61" t="s">
        <v>26</v>
      </c>
      <c r="B234" s="61">
        <v>2017</v>
      </c>
      <c r="C234" s="62">
        <v>853</v>
      </c>
      <c r="D234" s="62">
        <v>381</v>
      </c>
      <c r="E234" s="62">
        <v>261</v>
      </c>
      <c r="F234" s="62">
        <v>1234</v>
      </c>
      <c r="G234" s="63">
        <f>SUM(Tabell14[[#This Row],[DCI, antal*]]/Tabell14[[#This Row],[CAN, antal]])</f>
        <v>0.44665885111371628</v>
      </c>
    </row>
    <row r="235" spans="1:7" ht="14.5">
      <c r="A235" s="61" t="s">
        <v>26</v>
      </c>
      <c r="B235" s="61">
        <v>2018</v>
      </c>
      <c r="C235" s="62">
        <v>831</v>
      </c>
      <c r="D235" s="62">
        <v>381</v>
      </c>
      <c r="E235" s="62">
        <v>251</v>
      </c>
      <c r="F235" s="62">
        <v>1212</v>
      </c>
      <c r="G235" s="63">
        <f>SUM(Tabell14[[#This Row],[DCI, antal*]]/Tabell14[[#This Row],[CAN, antal]])</f>
        <v>0.4584837545126354</v>
      </c>
    </row>
    <row r="236" spans="1:7" ht="14.5">
      <c r="A236" s="61" t="s">
        <v>26</v>
      </c>
      <c r="B236" s="61">
        <v>2019</v>
      </c>
      <c r="C236" s="62">
        <v>782</v>
      </c>
      <c r="D236" s="62">
        <v>314</v>
      </c>
      <c r="E236" s="62">
        <v>263</v>
      </c>
      <c r="F236" s="62">
        <v>1096</v>
      </c>
      <c r="G236" s="63">
        <f>SUM(Tabell14[[#This Row],[DCI, antal*]]/Tabell14[[#This Row],[CAN, antal]])</f>
        <v>0.40153452685421998</v>
      </c>
    </row>
    <row r="237" spans="1:7" ht="14.5">
      <c r="A237" s="61" t="s">
        <v>26</v>
      </c>
      <c r="B237" s="61">
        <v>2020</v>
      </c>
      <c r="C237" s="62">
        <v>729</v>
      </c>
      <c r="D237" s="62">
        <v>382</v>
      </c>
      <c r="E237" s="62">
        <v>267</v>
      </c>
      <c r="F237" s="62">
        <v>1111</v>
      </c>
      <c r="G237" s="63">
        <f>SUM(Tabell14[[#This Row],[DCI, antal*]]/Tabell14[[#This Row],[CAN, antal]])</f>
        <v>0.52400548696844995</v>
      </c>
    </row>
    <row r="238" spans="1:7" ht="14.5">
      <c r="A238" s="61" t="s">
        <v>26</v>
      </c>
      <c r="B238" s="61">
        <v>2021</v>
      </c>
      <c r="C238" s="62">
        <v>760</v>
      </c>
      <c r="D238" s="62">
        <v>351</v>
      </c>
      <c r="E238" s="62">
        <v>253</v>
      </c>
      <c r="F238" s="62">
        <v>1111</v>
      </c>
      <c r="G238" s="63">
        <f>SUM(Tabell14[[#This Row],[DCI, antal*]]/Tabell14[[#This Row],[CAN, antal]])</f>
        <v>0.46184210526315789</v>
      </c>
    </row>
    <row r="239" spans="1:7" ht="14.5">
      <c r="A239" s="61" t="s">
        <v>26</v>
      </c>
      <c r="B239" s="61">
        <v>2022</v>
      </c>
      <c r="C239" s="62">
        <v>646</v>
      </c>
      <c r="D239" s="62">
        <v>322</v>
      </c>
      <c r="E239" s="62">
        <v>285</v>
      </c>
      <c r="F239" s="62">
        <v>968</v>
      </c>
      <c r="G239" s="63">
        <f>SUM(Tabell14[[#This Row],[DCI, antal*]]/Tabell14[[#This Row],[CAN, antal]])</f>
        <v>0.49845201238390091</v>
      </c>
    </row>
    <row r="240" spans="1:7" ht="14.5">
      <c r="A240" s="61" t="s">
        <v>27</v>
      </c>
      <c r="B240" s="61">
        <v>2005</v>
      </c>
      <c r="C240" s="62">
        <v>5914</v>
      </c>
      <c r="D240" s="62">
        <v>199</v>
      </c>
      <c r="E240" s="62">
        <v>63</v>
      </c>
      <c r="F240" s="62">
        <v>6113</v>
      </c>
      <c r="G240" s="63">
        <f>SUM(Tabell14[[#This Row],[DCI, antal*]]/Tabell14[[#This Row],[CAN, antal]])</f>
        <v>3.3648968549205273E-2</v>
      </c>
    </row>
    <row r="241" spans="1:7" ht="14.5">
      <c r="A241" s="61" t="s">
        <v>27</v>
      </c>
      <c r="B241" s="61">
        <v>2006</v>
      </c>
      <c r="C241" s="62">
        <v>6538</v>
      </c>
      <c r="D241" s="62">
        <v>191</v>
      </c>
      <c r="E241" s="62">
        <v>67</v>
      </c>
      <c r="F241" s="62">
        <v>6729</v>
      </c>
      <c r="G241" s="63">
        <f>SUM(Tabell14[[#This Row],[DCI, antal*]]/Tabell14[[#This Row],[CAN, antal]])</f>
        <v>2.9213826858366473E-2</v>
      </c>
    </row>
    <row r="242" spans="1:7" ht="14.5">
      <c r="A242" s="61" t="s">
        <v>27</v>
      </c>
      <c r="B242" s="61">
        <v>2007</v>
      </c>
      <c r="C242" s="62">
        <v>6588</v>
      </c>
      <c r="D242" s="62">
        <v>187</v>
      </c>
      <c r="E242" s="62">
        <v>65</v>
      </c>
      <c r="F242" s="62">
        <v>6775</v>
      </c>
      <c r="G242" s="63">
        <f>SUM(Tabell14[[#This Row],[DCI, antal*]]/Tabell14[[#This Row],[CAN, antal]])</f>
        <v>2.8384942319368549E-2</v>
      </c>
    </row>
    <row r="243" spans="1:7" ht="14.5">
      <c r="A243" s="61" t="s">
        <v>27</v>
      </c>
      <c r="B243" s="61">
        <v>2008</v>
      </c>
      <c r="C243" s="62">
        <v>7262</v>
      </c>
      <c r="D243" s="62">
        <v>176</v>
      </c>
      <c r="E243" s="62">
        <v>66</v>
      </c>
      <c r="F243" s="62">
        <v>7438</v>
      </c>
      <c r="G243" s="63">
        <f>SUM(Tabell14[[#This Row],[DCI, antal*]]/Tabell14[[#This Row],[CAN, antal]])</f>
        <v>2.423574772789865E-2</v>
      </c>
    </row>
    <row r="244" spans="1:7" ht="14.5">
      <c r="A244" s="61" t="s">
        <v>27</v>
      </c>
      <c r="B244" s="61">
        <v>2009</v>
      </c>
      <c r="C244" s="62">
        <v>7786</v>
      </c>
      <c r="D244" s="62">
        <v>187</v>
      </c>
      <c r="E244" s="62">
        <v>45</v>
      </c>
      <c r="F244" s="62">
        <v>7973</v>
      </c>
      <c r="G244" s="63">
        <f>SUM(Tabell14[[#This Row],[DCI, antal*]]/Tabell14[[#This Row],[CAN, antal]])</f>
        <v>2.4017467248908297E-2</v>
      </c>
    </row>
    <row r="245" spans="1:7" ht="14.5">
      <c r="A245" s="61" t="s">
        <v>27</v>
      </c>
      <c r="B245" s="61">
        <v>2010</v>
      </c>
      <c r="C245" s="62">
        <v>8046</v>
      </c>
      <c r="D245" s="62">
        <v>172</v>
      </c>
      <c r="E245" s="62">
        <v>62</v>
      </c>
      <c r="F245" s="62">
        <v>8218</v>
      </c>
      <c r="G245" s="63">
        <f>SUM(Tabell14[[#This Row],[DCI, antal*]]/Tabell14[[#This Row],[CAN, antal]])</f>
        <v>2.1377081779766344E-2</v>
      </c>
    </row>
    <row r="246" spans="1:7" ht="14.5">
      <c r="A246" s="61" t="s">
        <v>27</v>
      </c>
      <c r="B246" s="61">
        <v>2011</v>
      </c>
      <c r="C246" s="62">
        <v>9243</v>
      </c>
      <c r="D246" s="62">
        <v>153</v>
      </c>
      <c r="E246" s="62">
        <v>46</v>
      </c>
      <c r="F246" s="62">
        <v>9396</v>
      </c>
      <c r="G246" s="63">
        <f>SUM(Tabell14[[#This Row],[DCI, antal*]]/Tabell14[[#This Row],[CAN, antal]])</f>
        <v>1.6553067185978577E-2</v>
      </c>
    </row>
    <row r="247" spans="1:7" ht="14.5">
      <c r="A247" s="61" t="s">
        <v>27</v>
      </c>
      <c r="B247" s="61">
        <v>2012</v>
      </c>
      <c r="C247" s="62">
        <v>9279</v>
      </c>
      <c r="D247" s="62">
        <v>145</v>
      </c>
      <c r="E247" s="62">
        <v>76</v>
      </c>
      <c r="F247" s="62">
        <v>9424</v>
      </c>
      <c r="G247" s="63">
        <f>SUM(Tabell14[[#This Row],[DCI, antal*]]/Tabell14[[#This Row],[CAN, antal]])</f>
        <v>1.5626683909904085E-2</v>
      </c>
    </row>
    <row r="248" spans="1:7" ht="14.5">
      <c r="A248" s="61" t="s">
        <v>27</v>
      </c>
      <c r="B248" s="61">
        <v>2013</v>
      </c>
      <c r="C248" s="62">
        <v>9885</v>
      </c>
      <c r="D248" s="62">
        <v>160</v>
      </c>
      <c r="E248" s="62">
        <v>54</v>
      </c>
      <c r="F248" s="62">
        <v>10045</v>
      </c>
      <c r="G248" s="63">
        <f>SUM(Tabell14[[#This Row],[DCI, antal*]]/Tabell14[[#This Row],[CAN, antal]])</f>
        <v>1.6186140617096612E-2</v>
      </c>
    </row>
    <row r="249" spans="1:7" ht="14.5">
      <c r="A249" s="61" t="s">
        <v>27</v>
      </c>
      <c r="B249" s="61">
        <v>2014</v>
      </c>
      <c r="C249" s="62">
        <v>10860</v>
      </c>
      <c r="D249" s="62">
        <v>173</v>
      </c>
      <c r="E249" s="62">
        <v>55</v>
      </c>
      <c r="F249" s="62">
        <v>11033</v>
      </c>
      <c r="G249" s="63">
        <f>SUM(Tabell14[[#This Row],[DCI, antal*]]/Tabell14[[#This Row],[CAN, antal]])</f>
        <v>1.5930018416206261E-2</v>
      </c>
    </row>
    <row r="250" spans="1:7" ht="14.5">
      <c r="A250" s="61" t="s">
        <v>27</v>
      </c>
      <c r="B250" s="61">
        <v>2015</v>
      </c>
      <c r="C250" s="62">
        <v>11166</v>
      </c>
      <c r="D250" s="62">
        <v>141</v>
      </c>
      <c r="E250" s="62">
        <v>58</v>
      </c>
      <c r="F250" s="62">
        <v>11307</v>
      </c>
      <c r="G250" s="63">
        <f>SUM(Tabell14[[#This Row],[DCI, antal*]]/Tabell14[[#This Row],[CAN, antal]])</f>
        <v>1.262761955937668E-2</v>
      </c>
    </row>
    <row r="251" spans="1:7" ht="14.5">
      <c r="A251" s="61" t="s">
        <v>27</v>
      </c>
      <c r="B251" s="61">
        <v>2016</v>
      </c>
      <c r="C251" s="62">
        <v>11935</v>
      </c>
      <c r="D251" s="62">
        <v>139</v>
      </c>
      <c r="E251" s="62">
        <v>49</v>
      </c>
      <c r="F251" s="62">
        <v>12074</v>
      </c>
      <c r="G251" s="63">
        <f>SUM(Tabell14[[#This Row],[DCI, antal*]]/Tabell14[[#This Row],[CAN, antal]])</f>
        <v>1.1646418098031002E-2</v>
      </c>
    </row>
    <row r="252" spans="1:7" ht="14.5">
      <c r="A252" s="61" t="s">
        <v>27</v>
      </c>
      <c r="B252" s="61">
        <v>2017</v>
      </c>
      <c r="C252" s="62">
        <v>12157</v>
      </c>
      <c r="D252" s="62">
        <v>132</v>
      </c>
      <c r="E252" s="62">
        <v>35</v>
      </c>
      <c r="F252" s="62">
        <v>12289</v>
      </c>
      <c r="G252" s="63">
        <f>SUM(Tabell14[[#This Row],[DCI, antal*]]/Tabell14[[#This Row],[CAN, antal]])</f>
        <v>1.085794192646212E-2</v>
      </c>
    </row>
    <row r="253" spans="1:7" ht="14.5">
      <c r="A253" s="61" t="s">
        <v>27</v>
      </c>
      <c r="B253" s="61">
        <v>2018</v>
      </c>
      <c r="C253" s="62">
        <v>13443</v>
      </c>
      <c r="D253" s="62">
        <v>128</v>
      </c>
      <c r="E253" s="62">
        <v>59</v>
      </c>
      <c r="F253" s="62">
        <v>13571</v>
      </c>
      <c r="G253" s="63">
        <f>SUM(Tabell14[[#This Row],[DCI, antal*]]/Tabell14[[#This Row],[CAN, antal]])</f>
        <v>9.5216841478836575E-3</v>
      </c>
    </row>
    <row r="254" spans="1:7" ht="14.5">
      <c r="A254" s="61" t="s">
        <v>27</v>
      </c>
      <c r="B254" s="61">
        <v>2019</v>
      </c>
      <c r="C254" s="62">
        <v>14160</v>
      </c>
      <c r="D254" s="62">
        <v>121</v>
      </c>
      <c r="E254" s="62">
        <v>50</v>
      </c>
      <c r="F254" s="62">
        <v>14281</v>
      </c>
      <c r="G254" s="63">
        <f>SUM(Tabell14[[#This Row],[DCI, antal*]]/Tabell14[[#This Row],[CAN, antal]])</f>
        <v>8.5451977401129944E-3</v>
      </c>
    </row>
    <row r="255" spans="1:7" ht="14.5">
      <c r="A255" s="61" t="s">
        <v>27</v>
      </c>
      <c r="B255" s="61">
        <v>2020</v>
      </c>
      <c r="C255" s="62">
        <v>14873</v>
      </c>
      <c r="D255" s="62">
        <v>91</v>
      </c>
      <c r="E255" s="62">
        <v>47</v>
      </c>
      <c r="F255" s="62">
        <v>14964</v>
      </c>
      <c r="G255" s="63">
        <f>SUM(Tabell14[[#This Row],[DCI, antal*]]/Tabell14[[#This Row],[CAN, antal]])</f>
        <v>6.1184697102131379E-3</v>
      </c>
    </row>
    <row r="256" spans="1:7" ht="14.5">
      <c r="A256" s="61" t="s">
        <v>27</v>
      </c>
      <c r="B256" s="61">
        <v>2021</v>
      </c>
      <c r="C256" s="62">
        <v>16904</v>
      </c>
      <c r="D256" s="62">
        <v>106</v>
      </c>
      <c r="E256" s="62">
        <v>52</v>
      </c>
      <c r="F256" s="62">
        <v>17010</v>
      </c>
      <c r="G256" s="63">
        <f>SUM(Tabell14[[#This Row],[DCI, antal*]]/Tabell14[[#This Row],[CAN, antal]])</f>
        <v>6.2707051585423569E-3</v>
      </c>
    </row>
    <row r="257" spans="1:7" ht="14.5">
      <c r="A257" s="61" t="s">
        <v>27</v>
      </c>
      <c r="B257" s="61">
        <v>2022</v>
      </c>
      <c r="C257" s="62">
        <v>17166</v>
      </c>
      <c r="D257" s="62">
        <v>55</v>
      </c>
      <c r="E257" s="62">
        <v>39</v>
      </c>
      <c r="F257" s="62">
        <v>17221</v>
      </c>
      <c r="G257" s="63">
        <f>SUM(Tabell14[[#This Row],[DCI, antal*]]/Tabell14[[#This Row],[CAN, antal]])</f>
        <v>3.2040079226377722E-3</v>
      </c>
    </row>
    <row r="258" spans="1:7" ht="14.5">
      <c r="A258" s="61" t="s">
        <v>28</v>
      </c>
      <c r="B258" s="61">
        <v>2005</v>
      </c>
      <c r="C258" s="62">
        <v>617</v>
      </c>
      <c r="D258" s="62">
        <v>307</v>
      </c>
      <c r="E258" s="62">
        <v>79</v>
      </c>
      <c r="F258" s="62">
        <v>924</v>
      </c>
      <c r="G258" s="63">
        <f>SUM(Tabell14[[#This Row],[DCI, antal*]]/Tabell14[[#This Row],[CAN, antal]])</f>
        <v>0.49756888168557534</v>
      </c>
    </row>
    <row r="259" spans="1:7" ht="14.5">
      <c r="A259" s="61" t="s">
        <v>28</v>
      </c>
      <c r="B259" s="61">
        <v>2006</v>
      </c>
      <c r="C259" s="62">
        <v>645</v>
      </c>
      <c r="D259" s="62">
        <v>323</v>
      </c>
      <c r="E259" s="62">
        <v>97</v>
      </c>
      <c r="F259" s="62">
        <v>968</v>
      </c>
      <c r="G259" s="63">
        <f>SUM(Tabell14[[#This Row],[DCI, antal*]]/Tabell14[[#This Row],[CAN, antal]])</f>
        <v>0.50077519379844959</v>
      </c>
    </row>
    <row r="260" spans="1:7" ht="14.5">
      <c r="A260" s="61" t="s">
        <v>28</v>
      </c>
      <c r="B260" s="61">
        <v>2007</v>
      </c>
      <c r="C260" s="62">
        <v>603</v>
      </c>
      <c r="D260" s="62">
        <v>299</v>
      </c>
      <c r="E260" s="62">
        <v>80</v>
      </c>
      <c r="F260" s="62">
        <v>902</v>
      </c>
      <c r="G260" s="63">
        <f>SUM(Tabell14[[#This Row],[DCI, antal*]]/Tabell14[[#This Row],[CAN, antal]])</f>
        <v>0.49585406301824214</v>
      </c>
    </row>
    <row r="261" spans="1:7" ht="14.5">
      <c r="A261" s="61" t="s">
        <v>28</v>
      </c>
      <c r="B261" s="61">
        <v>2008</v>
      </c>
      <c r="C261" s="62">
        <v>661</v>
      </c>
      <c r="D261" s="62">
        <v>278</v>
      </c>
      <c r="E261" s="62">
        <v>80</v>
      </c>
      <c r="F261" s="62">
        <v>939</v>
      </c>
      <c r="G261" s="63">
        <f>SUM(Tabell14[[#This Row],[DCI, antal*]]/Tabell14[[#This Row],[CAN, antal]])</f>
        <v>0.42057488653555219</v>
      </c>
    </row>
    <row r="262" spans="1:7" ht="14.5">
      <c r="A262" s="61" t="s">
        <v>28</v>
      </c>
      <c r="B262" s="61">
        <v>2009</v>
      </c>
      <c r="C262" s="62">
        <v>756</v>
      </c>
      <c r="D262" s="62">
        <v>272</v>
      </c>
      <c r="E262" s="62">
        <v>61</v>
      </c>
      <c r="F262" s="62">
        <v>1028</v>
      </c>
      <c r="G262" s="63">
        <f>SUM(Tabell14[[#This Row],[DCI, antal*]]/Tabell14[[#This Row],[CAN, antal]])</f>
        <v>0.35978835978835977</v>
      </c>
    </row>
    <row r="263" spans="1:7" ht="14.5">
      <c r="A263" s="61" t="s">
        <v>28</v>
      </c>
      <c r="B263" s="61">
        <v>2010</v>
      </c>
      <c r="C263" s="62">
        <v>840</v>
      </c>
      <c r="D263" s="62">
        <v>290</v>
      </c>
      <c r="E263" s="62">
        <v>65</v>
      </c>
      <c r="F263" s="62">
        <v>1130</v>
      </c>
      <c r="G263" s="63">
        <f>SUM(Tabell14[[#This Row],[DCI, antal*]]/Tabell14[[#This Row],[CAN, antal]])</f>
        <v>0.34523809523809523</v>
      </c>
    </row>
    <row r="264" spans="1:7" ht="14.5">
      <c r="A264" s="61" t="s">
        <v>28</v>
      </c>
      <c r="B264" s="61">
        <v>2011</v>
      </c>
      <c r="C264" s="62">
        <v>809</v>
      </c>
      <c r="D264" s="62">
        <v>242</v>
      </c>
      <c r="E264" s="62">
        <v>75</v>
      </c>
      <c r="F264" s="62">
        <v>1051</v>
      </c>
      <c r="G264" s="63">
        <f>SUM(Tabell14[[#This Row],[DCI, antal*]]/Tabell14[[#This Row],[CAN, antal]])</f>
        <v>0.29913473423980225</v>
      </c>
    </row>
    <row r="265" spans="1:7" ht="14.5">
      <c r="A265" s="61" t="s">
        <v>28</v>
      </c>
      <c r="B265" s="61">
        <v>2012</v>
      </c>
      <c r="C265" s="62">
        <v>870</v>
      </c>
      <c r="D265" s="62">
        <v>232</v>
      </c>
      <c r="E265" s="62">
        <v>78</v>
      </c>
      <c r="F265" s="62">
        <v>1102</v>
      </c>
      <c r="G265" s="63">
        <f>SUM(Tabell14[[#This Row],[DCI, antal*]]/Tabell14[[#This Row],[CAN, antal]])</f>
        <v>0.26666666666666666</v>
      </c>
    </row>
    <row r="266" spans="1:7" ht="14.5">
      <c r="A266" s="61" t="s">
        <v>28</v>
      </c>
      <c r="B266" s="61">
        <v>2013</v>
      </c>
      <c r="C266" s="62">
        <v>783</v>
      </c>
      <c r="D266" s="62">
        <v>242</v>
      </c>
      <c r="E266" s="62">
        <v>70</v>
      </c>
      <c r="F266" s="62">
        <v>1025</v>
      </c>
      <c r="G266" s="63">
        <f>SUM(Tabell14[[#This Row],[DCI, antal*]]/Tabell14[[#This Row],[CAN, antal]])</f>
        <v>0.30906768837803322</v>
      </c>
    </row>
    <row r="267" spans="1:7" ht="14.5">
      <c r="A267" s="61" t="s">
        <v>28</v>
      </c>
      <c r="B267" s="61">
        <v>2014</v>
      </c>
      <c r="C267" s="62">
        <v>914</v>
      </c>
      <c r="D267" s="62">
        <v>223</v>
      </c>
      <c r="E267" s="62">
        <v>58</v>
      </c>
      <c r="F267" s="62">
        <v>1137</v>
      </c>
      <c r="G267" s="63">
        <f>SUM(Tabell14[[#This Row],[DCI, antal*]]/Tabell14[[#This Row],[CAN, antal]])</f>
        <v>0.24398249452954049</v>
      </c>
    </row>
    <row r="268" spans="1:7" ht="14.5">
      <c r="A268" s="61" t="s">
        <v>28</v>
      </c>
      <c r="B268" s="61">
        <v>2015</v>
      </c>
      <c r="C268" s="62">
        <v>954</v>
      </c>
      <c r="D268" s="62">
        <v>248</v>
      </c>
      <c r="E268" s="62">
        <v>86</v>
      </c>
      <c r="F268" s="62">
        <v>1202</v>
      </c>
      <c r="G268" s="63">
        <f>SUM(Tabell14[[#This Row],[DCI, antal*]]/Tabell14[[#This Row],[CAN, antal]])</f>
        <v>0.25995807127882598</v>
      </c>
    </row>
    <row r="269" spans="1:7" ht="14.5">
      <c r="A269" s="61" t="s">
        <v>28</v>
      </c>
      <c r="B269" s="61">
        <v>2016</v>
      </c>
      <c r="C269" s="62">
        <v>962</v>
      </c>
      <c r="D269" s="62">
        <v>218</v>
      </c>
      <c r="E269" s="62">
        <v>66</v>
      </c>
      <c r="F269" s="62">
        <v>1180</v>
      </c>
      <c r="G269" s="63">
        <f>SUM(Tabell14[[#This Row],[DCI, antal*]]/Tabell14[[#This Row],[CAN, antal]])</f>
        <v>0.22661122661122662</v>
      </c>
    </row>
    <row r="270" spans="1:7" ht="14.5">
      <c r="A270" s="61" t="s">
        <v>28</v>
      </c>
      <c r="B270" s="61">
        <v>2017</v>
      </c>
      <c r="C270" s="62">
        <v>1057</v>
      </c>
      <c r="D270" s="62">
        <v>220</v>
      </c>
      <c r="E270" s="62">
        <v>77</v>
      </c>
      <c r="F270" s="62">
        <v>1277</v>
      </c>
      <c r="G270" s="63">
        <f>SUM(Tabell14[[#This Row],[DCI, antal*]]/Tabell14[[#This Row],[CAN, antal]])</f>
        <v>0.20813623462630085</v>
      </c>
    </row>
    <row r="271" spans="1:7" ht="14.5">
      <c r="A271" s="61" t="s">
        <v>28</v>
      </c>
      <c r="B271" s="61">
        <v>2018</v>
      </c>
      <c r="C271" s="62">
        <v>1056</v>
      </c>
      <c r="D271" s="62">
        <v>205</v>
      </c>
      <c r="E271" s="62">
        <v>86</v>
      </c>
      <c r="F271" s="62">
        <v>1261</v>
      </c>
      <c r="G271" s="63">
        <f>SUM(Tabell14[[#This Row],[DCI, antal*]]/Tabell14[[#This Row],[CAN, antal]])</f>
        <v>0.19412878787878787</v>
      </c>
    </row>
    <row r="272" spans="1:7" ht="14.5">
      <c r="A272" s="61" t="s">
        <v>28</v>
      </c>
      <c r="B272" s="61">
        <v>2019</v>
      </c>
      <c r="C272" s="62">
        <v>1170</v>
      </c>
      <c r="D272" s="62">
        <v>215</v>
      </c>
      <c r="E272" s="62">
        <v>60</v>
      </c>
      <c r="F272" s="62">
        <v>1385</v>
      </c>
      <c r="G272" s="63">
        <f>SUM(Tabell14[[#This Row],[DCI, antal*]]/Tabell14[[#This Row],[CAN, antal]])</f>
        <v>0.18376068376068377</v>
      </c>
    </row>
    <row r="273" spans="1:7" ht="14.5">
      <c r="A273" s="61" t="s">
        <v>28</v>
      </c>
      <c r="B273" s="61">
        <v>2020</v>
      </c>
      <c r="C273" s="62">
        <v>1050</v>
      </c>
      <c r="D273" s="62">
        <v>162</v>
      </c>
      <c r="E273" s="62">
        <v>77</v>
      </c>
      <c r="F273" s="62">
        <v>1212</v>
      </c>
      <c r="G273" s="63">
        <f>SUM(Tabell14[[#This Row],[DCI, antal*]]/Tabell14[[#This Row],[CAN, antal]])</f>
        <v>0.15428571428571428</v>
      </c>
    </row>
    <row r="274" spans="1:7" ht="14.5">
      <c r="A274" s="61" t="s">
        <v>28</v>
      </c>
      <c r="B274" s="61">
        <v>2021</v>
      </c>
      <c r="C274" s="62">
        <v>1163</v>
      </c>
      <c r="D274" s="62">
        <v>141</v>
      </c>
      <c r="E274" s="62">
        <v>72</v>
      </c>
      <c r="F274" s="62">
        <v>1304</v>
      </c>
      <c r="G274" s="63">
        <f>SUM(Tabell14[[#This Row],[DCI, antal*]]/Tabell14[[#This Row],[CAN, antal]])</f>
        <v>0.12123817712811694</v>
      </c>
    </row>
    <row r="275" spans="1:7" ht="14.5">
      <c r="A275" s="61" t="s">
        <v>28</v>
      </c>
      <c r="B275" s="61">
        <v>2022</v>
      </c>
      <c r="C275" s="62">
        <v>1094</v>
      </c>
      <c r="D275" s="62">
        <v>88</v>
      </c>
      <c r="E275" s="62">
        <v>80</v>
      </c>
      <c r="F275" s="62">
        <v>1182</v>
      </c>
      <c r="G275" s="63">
        <f>SUM(Tabell14[[#This Row],[DCI, antal*]]/Tabell14[[#This Row],[CAN, antal]])</f>
        <v>8.0438756855575874E-2</v>
      </c>
    </row>
    <row r="276" spans="1:7">
      <c r="A276" s="59" t="s">
        <v>8</v>
      </c>
    </row>
    <row r="277" spans="1:7">
      <c r="A277" s="59" t="s">
        <v>9</v>
      </c>
    </row>
    <row r="278" spans="1:7">
      <c r="A278" s="58" t="s">
        <v>132</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Innehållsförteckning</vt:lpstr>
      <vt:lpstr>Om statistiken</vt:lpstr>
      <vt:lpstr>Tabell 1A</vt:lpstr>
      <vt:lpstr>Tabell 1B</vt:lpstr>
      <vt:lpstr>Tabell 2A</vt:lpstr>
      <vt:lpstr>Tabell 2B</vt:lpstr>
      <vt:lpstr>Tabell 3A</vt:lpstr>
      <vt:lpstr>Tabell 3B</vt:lpstr>
      <vt:lpstr>Tabell 4</vt:lpstr>
      <vt:lpstr>Tabell 5</vt:lpstr>
      <vt:lpstr>Tabell 6A-L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Bortfall i svenska cancerregistret skattat genom registerbaserad uppföljning av cancer på dödsorsaksintyg, 2005–2022</dc:title>
  <dc:creator>Socialstyrelsen</dc:creator>
  <cp:lastModifiedBy>Jonsson, Johanna</cp:lastModifiedBy>
  <dcterms:created xsi:type="dcterms:W3CDTF">2023-06-02T04:10:29Z</dcterms:created>
  <dcterms:modified xsi:type="dcterms:W3CDTF">2024-04-16T14:23:28Z</dcterms:modified>
</cp:coreProperties>
</file>